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arber\OneDrive - Burns and Associates\WFH Folder\FTF\Current Surveys\Finals\Homes\"/>
    </mc:Choice>
  </mc:AlternateContent>
  <xr:revisionPtr revIDLastSave="86" documentId="13_ncr:1_{C67551AA-BEAA-414A-BB48-E30490806CA5}" xr6:coauthVersionLast="44" xr6:coauthVersionMax="45" xr10:uidLastSave="{69FB346F-53F6-4362-924F-CB9FF7016256}"/>
  <bookViews>
    <workbookView xWindow="28680" yWindow="-120" windowWidth="29040" windowHeight="15840" xr2:uid="{00000000-000D-0000-FFFF-FFFF00000000}"/>
  </bookViews>
  <sheets>
    <sheet name="Cover" sheetId="8" r:id="rId1"/>
    <sheet name="Provider Overview" sheetId="12" r:id="rId2"/>
    <sheet name="Tuition and Payers" sheetId="14" r:id="rId3"/>
    <sheet name="Enrollment and Attendance" sheetId="9" r:id="rId4"/>
    <sheet name="Program Revenues" sheetId="13" r:id="rId5"/>
    <sheet name="Program Expenses" sheetId="10" r:id="rId6"/>
    <sheet name="Program Expenses (Old)" sheetId="6" state="hidden" r:id="rId7"/>
    <sheet name="Staff Benefits" sheetId="19" r:id="rId8"/>
    <sheet name="Staffing Detail" sheetId="16" r:id="rId9"/>
    <sheet name="Drop Down Lists" sheetId="7" state="hidden" r:id="rId10"/>
  </sheets>
  <definedNames>
    <definedName name="_xlnm.Print_Area" localSheetId="0">Cover!$A$1:$J$26</definedName>
    <definedName name="_xlnm.Print_Area" localSheetId="3">'Enrollment and Attendance'!$A$1:$F$25</definedName>
    <definedName name="_xlnm.Print_Area" localSheetId="5">'Program Expenses'!$A$1:$F$66</definedName>
    <definedName name="_xlnm.Print_Area" localSheetId="6">'Program Expenses (Old)'!$A$1:$C$35</definedName>
    <definedName name="_xlnm.Print_Area" localSheetId="4">'Program Revenues'!$A$1:$D$20</definedName>
    <definedName name="_xlnm.Print_Area" localSheetId="1">'Provider Overview'!$A$1:$F$46</definedName>
    <definedName name="_xlnm.Print_Area" localSheetId="7">'Staff Benefits'!$A$1:$F$43</definedName>
    <definedName name="_xlnm.Print_Area" localSheetId="8">'Staffing Detail'!$A$1:$N$17</definedName>
    <definedName name="_xlnm.Print_Area" localSheetId="2">'Tuition and Payers'!$A$1:$V$38</definedName>
    <definedName name="_xlnm.Print_Titles" localSheetId="5">'Program Expenses'!$1:$5</definedName>
    <definedName name="_xlnm.Print_Titles" localSheetId="4">'Program Revenues'!$1:$5</definedName>
    <definedName name="_xlnm.Print_Titles" localSheetId="1">'Provider Overview'!$A:$B,'Provider Overview'!$1:$5</definedName>
    <definedName name="_xlnm.Print_Titles" localSheetId="7">'Staff Benefits'!$A:$B,'Staff Benefits'!$1:$6</definedName>
    <definedName name="_xlnm.Print_Titles" localSheetId="8">'Staffing Detail'!$A:$A,'Staffing Detail'!$1:$6</definedName>
    <definedName name="_xlnm.Print_Titles" localSheetId="2">'Tuition and Payers'!$A:$B,'Tuition and Payers'!$1:$5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9" l="1"/>
  <c r="H12" i="19" s="1"/>
  <c r="E13" i="19"/>
  <c r="G12" i="19" s="1"/>
  <c r="O9" i="16" l="1"/>
  <c r="O10" i="16"/>
  <c r="O11" i="16"/>
  <c r="O12" i="16"/>
  <c r="O13" i="16"/>
  <c r="O14" i="16"/>
  <c r="O15" i="16"/>
  <c r="O16" i="16"/>
  <c r="O17" i="16"/>
  <c r="O8" i="16"/>
  <c r="E30" i="10" l="1"/>
  <c r="C30" i="10"/>
  <c r="F23" i="10" l="1"/>
  <c r="F24" i="10" s="1"/>
  <c r="D23" i="10"/>
  <c r="E25" i="10" l="1"/>
  <c r="C18" i="13"/>
  <c r="C20" i="13" s="1"/>
  <c r="C60" i="10" s="1"/>
  <c r="V17" i="14"/>
  <c r="U17" i="14"/>
  <c r="T17" i="14"/>
  <c r="S17" i="14"/>
  <c r="R17" i="14"/>
  <c r="Q17" i="14"/>
  <c r="P17" i="14"/>
  <c r="O17" i="14"/>
  <c r="N17" i="14"/>
  <c r="F11" i="9" s="1"/>
  <c r="H19" i="9" s="1"/>
  <c r="M17" i="14"/>
  <c r="B1" i="16"/>
  <c r="A1" i="19"/>
  <c r="A1" i="10"/>
  <c r="A1" i="13"/>
  <c r="A1" i="9"/>
  <c r="A1" i="14"/>
  <c r="A1" i="12"/>
  <c r="F15" i="9" l="1"/>
  <c r="H23" i="9" s="1"/>
  <c r="F13" i="9"/>
  <c r="H21" i="9" s="1"/>
  <c r="F14" i="9"/>
  <c r="H22" i="9" s="1"/>
  <c r="E12" i="9"/>
  <c r="G20" i="9" s="1"/>
  <c r="E13" i="9"/>
  <c r="G21" i="9" s="1"/>
  <c r="E14" i="9"/>
  <c r="G22" i="9" s="1"/>
  <c r="E15" i="9"/>
  <c r="G23" i="9" s="1"/>
  <c r="F12" i="9"/>
  <c r="H20" i="9" s="1"/>
  <c r="E11" i="9"/>
  <c r="G19" i="9" s="1"/>
  <c r="E59" i="10"/>
  <c r="D18" i="13" l="1"/>
  <c r="L17" i="14" l="1"/>
  <c r="K17" i="14"/>
  <c r="F17" i="14"/>
  <c r="E17" i="14"/>
  <c r="D24" i="10" l="1"/>
  <c r="C25" i="10" s="1"/>
  <c r="D20" i="13" l="1"/>
  <c r="E60" i="10" s="1"/>
  <c r="E61" i="10" s="1"/>
  <c r="C59" i="10" l="1"/>
  <c r="C61" i="10" l="1"/>
  <c r="C22" i="6"/>
  <c r="C16" i="6"/>
  <c r="C17" i="6" s="1"/>
  <c r="A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Barber</author>
  </authors>
  <commentList>
    <comment ref="D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Derek Barber:</t>
        </r>
        <r>
          <rPr>
            <sz val="9"/>
            <color indexed="81"/>
            <rFont val="Tahoma"/>
            <family val="2"/>
          </rPr>
          <t xml:space="preserve">
Done.</t>
        </r>
      </text>
    </comment>
    <comment ref="D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Derek Barber:</t>
        </r>
        <r>
          <rPr>
            <sz val="9"/>
            <color indexed="81"/>
            <rFont val="Tahoma"/>
            <family val="2"/>
          </rPr>
          <t xml:space="preserve">
Added some functionality to address this. The strategy is common for other COQ studies to allocate home/ facility costs to the ECE program based on work hours and % of space used for ECE.</t>
        </r>
      </text>
    </comment>
    <comment ref="A2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Derek Barber:</t>
        </r>
        <r>
          <rPr>
            <sz val="9"/>
            <color indexed="81"/>
            <rFont val="Tahoma"/>
            <family val="2"/>
          </rPr>
          <t xml:space="preserve">
We may need a question for the book value of classroom supplies and equipment that are not expensed during the fiscal year.</t>
        </r>
      </text>
    </comment>
    <comment ref="D31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Derek Barber:</t>
        </r>
        <r>
          <rPr>
            <sz val="9"/>
            <color indexed="81"/>
            <rFont val="Tahoma"/>
            <family val="2"/>
          </rPr>
          <t xml:space="preserve">
They might employ an assistant, and many homes do have websites for advertisement purposes.</t>
        </r>
      </text>
    </comment>
    <comment ref="D34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Derek Barber:</t>
        </r>
        <r>
          <rPr>
            <sz val="9"/>
            <color indexed="81"/>
            <rFont val="Tahoma"/>
            <family val="2"/>
          </rPr>
          <t xml:space="preserve">
I added the payroll line at the top of the form to address.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Barber</author>
  </authors>
  <commentList>
    <comment ref="B5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Derek Barber:</t>
        </r>
        <r>
          <rPr>
            <sz val="9"/>
            <color indexed="81"/>
            <rFont val="Tahoma"/>
            <family val="2"/>
          </rPr>
          <t xml:space="preserve">
See R9-5-401 for qualification requirements for director, teacher - caregiver, assistant teacher, teacher-caregiver aid.</t>
        </r>
      </text>
    </comment>
    <comment ref="C7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Derek Barber:</t>
        </r>
        <r>
          <rPr>
            <sz val="9"/>
            <color indexed="81"/>
            <rFont val="Tahoma"/>
            <family val="2"/>
          </rPr>
          <t xml:space="preserve">
R6-5-5207</t>
        </r>
      </text>
    </comment>
  </commentList>
</comments>
</file>

<file path=xl/sharedStrings.xml><?xml version="1.0" encoding="utf-8"?>
<sst xmlns="http://schemas.openxmlformats.org/spreadsheetml/2006/main" count="513" uniqueCount="341">
  <si>
    <t>Contact information</t>
  </si>
  <si>
    <t>Contact name for individual responsible for completing survey</t>
  </si>
  <si>
    <t>Title of contact</t>
  </si>
  <si>
    <t>Phone number for contact</t>
  </si>
  <si>
    <t>Email address for contact</t>
  </si>
  <si>
    <t>City</t>
  </si>
  <si>
    <t>Other Costs</t>
  </si>
  <si>
    <t>Vehicle Costs</t>
  </si>
  <si>
    <t>Less than 1 year</t>
  </si>
  <si>
    <t>4-5 years</t>
  </si>
  <si>
    <t>6-10 years</t>
  </si>
  <si>
    <t>More than 10 years</t>
  </si>
  <si>
    <t>1-3 years</t>
  </si>
  <si>
    <t>Time in Operation</t>
  </si>
  <si>
    <t>Input</t>
  </si>
  <si>
    <t>Organizational Structure</t>
  </si>
  <si>
    <t>Accredited by Other Organization Not Listed</t>
  </si>
  <si>
    <t>American Montessori Society</t>
  </si>
  <si>
    <t>Association for Christian Schools International</t>
  </si>
  <si>
    <t>Association for Early Learning Leaders</t>
  </si>
  <si>
    <t>Council on Accreditation</t>
  </si>
  <si>
    <t>National Association for the Education of Young Children</t>
  </si>
  <si>
    <t>National Early Childhood Program Accreditation</t>
  </si>
  <si>
    <t>Council for Professional Recognition</t>
  </si>
  <si>
    <t>National Association for Family Child Care</t>
  </si>
  <si>
    <t>Accreditation</t>
  </si>
  <si>
    <t>QF Rating</t>
  </si>
  <si>
    <t>Not Participating in Quality First</t>
  </si>
  <si>
    <t>Participating in Quality First but not yet rated</t>
  </si>
  <si>
    <t>1 Star</t>
  </si>
  <si>
    <t>2 Stars</t>
  </si>
  <si>
    <t>3 Stars</t>
  </si>
  <si>
    <t>4 Stars</t>
  </si>
  <si>
    <t>5 Stars</t>
  </si>
  <si>
    <t>Line</t>
  </si>
  <si>
    <t>Factor</t>
  </si>
  <si>
    <t>Classroom supplies (instructional, books, hygiene supplies, diapers)</t>
  </si>
  <si>
    <t>Classroom equipment (desks, chairs, computers, etc.)</t>
  </si>
  <si>
    <t>Office equipment (printers/ computers, desks, chairs, etc.)</t>
  </si>
  <si>
    <t>Office supplies (paper, pens, toner/ ink, etc.)</t>
  </si>
  <si>
    <t>Other/ Miscellaneous</t>
  </si>
  <si>
    <t>Cost of Quality Study</t>
  </si>
  <si>
    <t>Prepared by Burns &amp; Associates, Inc.</t>
  </si>
  <si>
    <t>Percent of home used for child care activities</t>
  </si>
  <si>
    <t>Child assessment system</t>
  </si>
  <si>
    <t>Hours of Operation</t>
  </si>
  <si>
    <t>Monday</t>
  </si>
  <si>
    <t>Tuesday</t>
  </si>
  <si>
    <t>Wednesday</t>
  </si>
  <si>
    <t>Thursday</t>
  </si>
  <si>
    <t>Friday</t>
  </si>
  <si>
    <t>Saturday</t>
  </si>
  <si>
    <t>Sunday</t>
  </si>
  <si>
    <t>Time Open</t>
  </si>
  <si>
    <t>Time Close</t>
  </si>
  <si>
    <t>This will need to be modified to account for partial use of space (e.g. need to prorate ultilities for portion of space and hours of use</t>
  </si>
  <si>
    <t>Update this sheet based on the structure for the licensed centers</t>
  </si>
  <si>
    <t>Homes would not have these expenses</t>
  </si>
  <si>
    <t>Thinking if we eliminate payroll section then we should add substitute teachers or assistants to this category</t>
  </si>
  <si>
    <t>Full-Time</t>
  </si>
  <si>
    <t>Part Time</t>
  </si>
  <si>
    <t>Rent/ Mortgage</t>
  </si>
  <si>
    <t>Other house-related costs (maintenance, insurance, utilities, telecommunications, etc.)</t>
  </si>
  <si>
    <t>Cost per Square foot for space attributed to child care activities</t>
  </si>
  <si>
    <t>Home cost multiplier</t>
  </si>
  <si>
    <t>Total vehicle costs (loan/ lease payments, fuel, insurance, and repairs)</t>
  </si>
  <si>
    <t>Total mileage driven during the fiscal year</t>
  </si>
  <si>
    <t>Vehicle costs attributable to the ECE program</t>
  </si>
  <si>
    <t>Supplies and Equipment for ECE Program</t>
  </si>
  <si>
    <t>Recruitment, hiring (including background checks), marketing, and advertisement expense</t>
  </si>
  <si>
    <t>Training (including CPR/ First Aid), conferences, seminars</t>
  </si>
  <si>
    <t>Insurance and taxes</t>
  </si>
  <si>
    <t>Professional Services (auditors/ accountants, legal, etc.)</t>
  </si>
  <si>
    <t>Program Expenses</t>
  </si>
  <si>
    <t>Payroll Expense</t>
  </si>
  <si>
    <t>Household Costs and Related Information</t>
  </si>
  <si>
    <t>Total Square Footage of the household (exclude outdoor space)</t>
  </si>
  <si>
    <t>Average hours per week childcare is provided in the home per week</t>
  </si>
  <si>
    <t>Of the mileage reported on Line 10, how many miles are attributed to the ECE program?</t>
  </si>
  <si>
    <t>Food/ food prep/ kitchen supplies</t>
  </si>
  <si>
    <t>College Credit/ Degree</t>
  </si>
  <si>
    <t>6 - 11 college credits in ECE</t>
  </si>
  <si>
    <t>12-14 college credits in ECE</t>
  </si>
  <si>
    <t>15 or more college credits in ECE</t>
  </si>
  <si>
    <t>Cert. of Completion in ECE from a community college</t>
  </si>
  <si>
    <t>Child Development Associate (CDA)</t>
  </si>
  <si>
    <t>Associate degree (AA/ AAS) w/ at least 15 ECE related credit hours</t>
  </si>
  <si>
    <t>Bachelor's Degree (BA/ BS) in ECE/ related field</t>
  </si>
  <si>
    <t>State of AZ Provisional/Standard ECE/Teaching/Special Education Certificate in ECE</t>
  </si>
  <si>
    <t>Years Experience</t>
  </si>
  <si>
    <t>0-6 months</t>
  </si>
  <si>
    <t>7-11 months</t>
  </si>
  <si>
    <t>4-6 years</t>
  </si>
  <si>
    <t>7 or more years</t>
  </si>
  <si>
    <t>Geographic Type</t>
  </si>
  <si>
    <t>Urban</t>
  </si>
  <si>
    <t>Rural</t>
  </si>
  <si>
    <t>Tribal</t>
  </si>
  <si>
    <t>Yes/No</t>
  </si>
  <si>
    <t>No</t>
  </si>
  <si>
    <t>Yes</t>
  </si>
  <si>
    <t>Staff Payroll (salaries, wages, payroll taxes, and benefits)</t>
  </si>
  <si>
    <t>Payroll Taxes and Benefits</t>
  </si>
  <si>
    <t>Advertisement and marketing expense</t>
  </si>
  <si>
    <t>Consultants for childcare (e.g., dieticians, mental health professionals)</t>
  </si>
  <si>
    <t>Non-classroom supplies (office, janitorial, etc.)</t>
  </si>
  <si>
    <t>Food/ food prep, kitchen supplies</t>
  </si>
  <si>
    <t>Other benefits</t>
  </si>
  <si>
    <t>Retirement contributions</t>
  </si>
  <si>
    <t>Tuition reimbursement</t>
  </si>
  <si>
    <t>Dental, vision, disability, and life insurance</t>
  </si>
  <si>
    <t>Health insurance</t>
  </si>
  <si>
    <t>Workers' compensation</t>
  </si>
  <si>
    <t>Payroll Taxes and Benefits Expense</t>
  </si>
  <si>
    <t>Salaries and Wages Expense</t>
  </si>
  <si>
    <t>Training Hours in Most Recent Year</t>
  </si>
  <si>
    <t>Job Title/ Classification</t>
  </si>
  <si>
    <t>Staff Type</t>
  </si>
  <si>
    <t>Audit</t>
  </si>
  <si>
    <t>What is the replacement value of all furniture and equipment used for the childcare program?</t>
  </si>
  <si>
    <t>What is the replacement value of educational materials, including curriculum, books, etc.?</t>
  </si>
  <si>
    <t>What is the replacement value of other materials used in the childcare program, including toys, games, costumes, music materials, and art supplies?</t>
  </si>
  <si>
    <t>Provider/ agency name</t>
  </si>
  <si>
    <t>Zip code</t>
  </si>
  <si>
    <t>Other/ miscellaneous (e.g., postage, credit/ debit card processing fees)</t>
  </si>
  <si>
    <t>State-issued facility or license identification number</t>
  </si>
  <si>
    <t>Other sources (e.g., registration fees, late fees)</t>
  </si>
  <si>
    <t>Donations/ in-kind supports</t>
  </si>
  <si>
    <t>Grants</t>
  </si>
  <si>
    <t>Quality First licensing fee offsets</t>
  </si>
  <si>
    <t>Quality First incentives</t>
  </si>
  <si>
    <t>Fees charged to families in excess of DES child care subsidy rates</t>
  </si>
  <si>
    <t>Family copayments for DES child care subsidy</t>
  </si>
  <si>
    <t>Other sources</t>
  </si>
  <si>
    <t>Quality First Scholarships</t>
  </si>
  <si>
    <t>DES child care subsidy</t>
  </si>
  <si>
    <t>Total program expenses</t>
  </si>
  <si>
    <t>Space-time' multiplier</t>
  </si>
  <si>
    <t>Hourly Wage</t>
  </si>
  <si>
    <t>Employee Identifier</t>
  </si>
  <si>
    <t>Certifications</t>
  </si>
  <si>
    <t>No college credits</t>
  </si>
  <si>
    <t>No Certifications</t>
  </si>
  <si>
    <t>Cert. of Completion in ECE from a 
community college</t>
  </si>
  <si>
    <t>State of AZ Provisional/Standard ECE/Teaching/
Special Education Certificate in ECE</t>
  </si>
  <si>
    <t>Master's Degree (MA/ MS) in ECE/ related field</t>
  </si>
  <si>
    <t>Star Rating</t>
  </si>
  <si>
    <t>Not rated</t>
  </si>
  <si>
    <t>1-Star</t>
  </si>
  <si>
    <t>2-Star</t>
  </si>
  <si>
    <t>3-Star</t>
  </si>
  <si>
    <t>4-Star</t>
  </si>
  <si>
    <t>5-Star</t>
  </si>
  <si>
    <t>Private pay</t>
  </si>
  <si>
    <t>Total net revenue</t>
  </si>
  <si>
    <t>Reported net revenue (from Program Revenues form)</t>
  </si>
  <si>
    <t>Net income</t>
  </si>
  <si>
    <t>Replacement Value of Childcare Supplies and Equipment</t>
  </si>
  <si>
    <t>Part-time</t>
  </si>
  <si>
    <t>Full-time</t>
  </si>
  <si>
    <t>1 - 5 college credits in ECE/ related field</t>
  </si>
  <si>
    <t>6 - 11 college credits in ECE/ related field</t>
  </si>
  <si>
    <t>12-14 college credits in ECE/ related field</t>
  </si>
  <si>
    <t>15 or more college credits in ECE/ related field</t>
  </si>
  <si>
    <t>Address of the home</t>
  </si>
  <si>
    <t>Does the home have a written fee/ debt collection policy?</t>
  </si>
  <si>
    <t>Does the home offer discounts for the following:</t>
  </si>
  <si>
    <t>Does the home collect copays for enrolled children using the DES child care subsidy?</t>
  </si>
  <si>
    <t>Does the home offer health insurance to teachers and teachers' assistants/ aides?</t>
  </si>
  <si>
    <t>Annual licensing fee/ business registration fees</t>
  </si>
  <si>
    <t>Vehicle costs attributable to the program</t>
  </si>
  <si>
    <t>Total square footage of the household (exclude outdoor space)</t>
  </si>
  <si>
    <t>Training (including CPR/ first aid), conferences, seminars (including airfare, lodging)</t>
  </si>
  <si>
    <t>Professional services (accountants, legal, payroll services, etc.)</t>
  </si>
  <si>
    <t>College Credits/ Degrees Obtained</t>
  </si>
  <si>
    <t>Amount written off as bad debt expense</t>
  </si>
  <si>
    <t>1 year-olds</t>
  </si>
  <si>
    <t>2 year-olds</t>
  </si>
  <si>
    <t>School aged</t>
  </si>
  <si>
    <t>Other classroom supplies (hygiene supplies, diapers, wipes)</t>
  </si>
  <si>
    <t>Other Supplies and Equipment</t>
  </si>
  <si>
    <t>Other Operating Expenses</t>
  </si>
  <si>
    <t>Management software and other information technology costs not already reported</t>
  </si>
  <si>
    <t>Program Supplies and Equipment</t>
  </si>
  <si>
    <t>Does the program offer late night care (6:30 pm to midnight)?</t>
  </si>
  <si>
    <t>Does the program offer all night care (midnight to 6:00 am)?</t>
  </si>
  <si>
    <t>Is the rate charged for late night care higher than the rate charged for regular care?</t>
  </si>
  <si>
    <t>Is the rate charged for all night care higher than the rate charged for regular care?</t>
  </si>
  <si>
    <t xml:space="preserve">Is the rate charged for extended care higher than the full day care rate? </t>
  </si>
  <si>
    <t>Household costs attributable to the program</t>
  </si>
  <si>
    <t>Outdoor equipment (playground equipment, swingset, etc.)</t>
  </si>
  <si>
    <t>Outdoor/ play area supplies (outdoor toys, balls, etc.)</t>
  </si>
  <si>
    <t>Recruitment and hiring (including background checks)</t>
  </si>
  <si>
    <t>Years Employed by the Home</t>
  </si>
  <si>
    <t>Paid Hours Distribution</t>
  </si>
  <si>
    <t>Infants</t>
  </si>
  <si>
    <t>Preschoolers</t>
  </si>
  <si>
    <t>Shared services subscriptions (e.g., AZToolkit)</t>
  </si>
  <si>
    <t>Program evaluation (tools/ software products; e.g., EDUSNAP)</t>
  </si>
  <si>
    <t>Certifications/ Certificates Obtained (1 of 3)</t>
  </si>
  <si>
    <t>Certifications/ Certificates Obtained (2 of 3)</t>
  </si>
  <si>
    <t>Certifications/ Certificates Obtained (3 of 3)</t>
  </si>
  <si>
    <t>Certified Family Home</t>
  </si>
  <si>
    <t>Home type</t>
  </si>
  <si>
    <t>Substitute teaching staff</t>
  </si>
  <si>
    <t>Early Head Start</t>
  </si>
  <si>
    <t>Does the home collect additional payments from parents using the DES childcare subsidy if the subsidy payment is less than the private-pay rate?</t>
  </si>
  <si>
    <t>% of paid work hours in professional development/ training</t>
  </si>
  <si>
    <t>% of paid work hours delivering childcare/ instruction to children</t>
  </si>
  <si>
    <t>Does the home participate in Quality First?</t>
  </si>
  <si>
    <t>Does the home collect information about enrolled children with special needs?</t>
  </si>
  <si>
    <t>Part-Time</t>
  </si>
  <si>
    <t>Retirement, Tuition Reimbursement, Professional Development, and Other Benefits</t>
  </si>
  <si>
    <t>Paid Leave</t>
  </si>
  <si>
    <t>Other Forms of Insurance</t>
  </si>
  <si>
    <t>Health Insurance</t>
  </si>
  <si>
    <t>Totals</t>
  </si>
  <si>
    <t>Did you employ staff, such as teachers' assistants/ aides, and substitutes/ alternates, during the reported fiscal year?</t>
  </si>
  <si>
    <t>Provider Survey for Certified Family Homes
and Child Care Group Homes</t>
  </si>
  <si>
    <t>Child Care Group Home</t>
  </si>
  <si>
    <t>Household Costs</t>
  </si>
  <si>
    <t>Example</t>
  </si>
  <si>
    <t>ABC Child Care, Inc.</t>
  </si>
  <si>
    <t>Teacher</t>
  </si>
  <si>
    <t>XYZ123</t>
  </si>
  <si>
    <t>Annual rent/ mortgage</t>
  </si>
  <si>
    <t>Employee A</t>
  </si>
  <si>
    <t>Ex.</t>
  </si>
  <si>
    <t>Teacher's Assistant/ Aide</t>
  </si>
  <si>
    <t>1 - 3 years</t>
  </si>
  <si>
    <t>More than 3 years</t>
  </si>
  <si>
    <t>Training Hours</t>
  </si>
  <si>
    <t>6 or less hours</t>
  </si>
  <si>
    <t>7 - 15 hours</t>
  </si>
  <si>
    <t>More than 15 hours</t>
  </si>
  <si>
    <t>If "yes" to Line 13, select the home's Star rating</t>
  </si>
  <si>
    <t>If "yes" to Line 15, select accrediting agency #1</t>
  </si>
  <si>
    <t>Social Security and Medicare/ Self-employment tax</t>
  </si>
  <si>
    <t>Home Provider's Education, Experience, and Training</t>
  </si>
  <si>
    <t>Last day of the fiscal year for which information is being reported</t>
  </si>
  <si>
    <t>Owner</t>
  </si>
  <si>
    <t>Alex Smith</t>
  </si>
  <si>
    <t>Alex.Smith@abc.net</t>
  </si>
  <si>
    <t>123 4th Street</t>
  </si>
  <si>
    <t>Phoenix</t>
  </si>
  <si>
    <t>Provider Background</t>
  </si>
  <si>
    <t>Number of years in operation (if less than six months, report 0)</t>
  </si>
  <si>
    <t>Is the home currently accredited?</t>
  </si>
  <si>
    <t>Number of days per year does the home offers childcare services</t>
  </si>
  <si>
    <t>If "yes" to Line 15, select accrediting agency #2 (as applicable)</t>
  </si>
  <si>
    <t>If "yes" to Line 15, select accrediting agency #3 (as applicable)</t>
  </si>
  <si>
    <t>Home provider's early care and education college credits/ degrees obtained</t>
  </si>
  <si>
    <t>Does the home's provider hold any certifications?</t>
  </si>
  <si>
    <t>Home provider's years of experience in early care and education</t>
  </si>
  <si>
    <t xml:space="preserve">Annual number of training hours received by the home provider </t>
  </si>
  <si>
    <t>Distribution of Enrolled Children by Primary Payer</t>
  </si>
  <si>
    <t>Family/ private pay</t>
  </si>
  <si>
    <t>Child and Adult Care Food Program (CACFP) Participation</t>
  </si>
  <si>
    <t>Number of enrolled children receiving free meals</t>
  </si>
  <si>
    <t>Number of enrolled children receiving reduced price meals</t>
  </si>
  <si>
    <t>Number of enrolled children receiving paid meals</t>
  </si>
  <si>
    <t>Revenue Policies</t>
  </si>
  <si>
    <t>Does the program participate in CACFP?</t>
  </si>
  <si>
    <t>Multiple child discount</t>
  </si>
  <si>
    <t>Children of employees</t>
  </si>
  <si>
    <t>Advanced payment</t>
  </si>
  <si>
    <t>Cash payment</t>
  </si>
  <si>
    <t>Other discounts</t>
  </si>
  <si>
    <t>Capacity</t>
  </si>
  <si>
    <r>
      <t xml:space="preserve">Approved </t>
    </r>
    <r>
      <rPr>
        <sz val="11"/>
        <color theme="1"/>
        <rFont val="Times New Roman"/>
        <family val="1"/>
      </rPr>
      <t>capacity of the home</t>
    </r>
  </si>
  <si>
    <r>
      <t xml:space="preserve">Operating </t>
    </r>
    <r>
      <rPr>
        <sz val="11"/>
        <color theme="1"/>
        <rFont val="Times New Roman"/>
        <family val="1"/>
      </rPr>
      <t>capacity of the home</t>
    </r>
  </si>
  <si>
    <t>Average daily attendance</t>
  </si>
  <si>
    <t>Average Daily Attendance During Reported Fiscal Year</t>
  </si>
  <si>
    <t>Enrollment of Special Needs Children During Reported Fiscal Year</t>
  </si>
  <si>
    <t>Enrollment During Reported Fiscal Year</t>
  </si>
  <si>
    <t>Average daily family/ private pay rate</t>
  </si>
  <si>
    <t>Average Daily Rate for Family/ Private Pay</t>
  </si>
  <si>
    <t>Child Care and Adult Care Food Program (CACFP) reimbursements</t>
  </si>
  <si>
    <t>If "yes" to Line 1, employee salaries and wages</t>
  </si>
  <si>
    <t>Federal and state unemployment insurance</t>
  </si>
  <si>
    <t>Number of hours per week childcare is provided in the home</t>
  </si>
  <si>
    <t>Furniture and equipment (desks, chairs, computers, etc.)</t>
  </si>
  <si>
    <t>Other household costs (utilities, telephone/ internet, insurance, maintenance, property tax, etc.)</t>
  </si>
  <si>
    <t>Taxes</t>
  </si>
  <si>
    <t>Insurance (e.g., professional liability)</t>
  </si>
  <si>
    <t>Total Expenses and Net Income</t>
  </si>
  <si>
    <t>If "yes" to Line 16, average employer-paid retirement contribution as a percentage of wages</t>
  </si>
  <si>
    <t>If "yes" to Line 25, briefly describe the benefits</t>
  </si>
  <si>
    <t>Years of Experience in Early Care and Education</t>
  </si>
  <si>
    <t>Turnover rate for employed teacher's assistants/ aides during the fiscal year</t>
  </si>
  <si>
    <t>If "yes" to Line 2, number of staff enrolled in an employee only plan as of the last day of the fiscal year</t>
  </si>
  <si>
    <t>If "yes" to Line 2, number of staff enrolled in an employee-plus-one plan as of the last day of the fiscal year</t>
  </si>
  <si>
    <t>If "yes" to Line 2, number of staff enrolled in a family plan as of the last day of the fiscal year</t>
  </si>
  <si>
    <t>Does the home offer dental insurance to staff?</t>
  </si>
  <si>
    <t>Does the home offer vision insurance to staff?</t>
  </si>
  <si>
    <t>Does the home offer life insurance to staff?</t>
  </si>
  <si>
    <t>Does the home offer disability insurance to staff?</t>
  </si>
  <si>
    <t>Does the home offer other forms of insurance to staff?</t>
  </si>
  <si>
    <t>Does the home offer retirement contributions to staff?</t>
  </si>
  <si>
    <t>If "yes" to Line 16, number of staff receiving a retirement contribution on the last day of the fiscal year</t>
  </si>
  <si>
    <t>Does the home offer tuition reimbursement to staff?</t>
  </si>
  <si>
    <t>If "yes" to Line 19, number of staff who received tuition assistance during the reported fiscal year</t>
  </si>
  <si>
    <t>If "yes" to Line 19, maximum annual tuition benefit offered to staff</t>
  </si>
  <si>
    <t>Does the home offer other professional development benefits (e.g., stipends to access paid training) to staff?</t>
  </si>
  <si>
    <t>If "yes" to Line 22, number of staff who received professional development benefits during the reported fiscal year</t>
  </si>
  <si>
    <t>If "yes" to Line 22, maximum annual benefit offered to staff</t>
  </si>
  <si>
    <t>Does the home offer other benefits to staff?</t>
  </si>
  <si>
    <t>If "yes" to Line 25, number staff receiving these benefits on the last day of the fiscal year</t>
  </si>
  <si>
    <t>Does the home offer holiday pay to staff?</t>
  </si>
  <si>
    <t>If "yes" to Line 28, number of staff eligible for paid holidays on the last day of the fiscal year</t>
  </si>
  <si>
    <t>If "yes" to Line 28, number of holidays (days, not hours) that eligible staff receive</t>
  </si>
  <si>
    <t>Does the home offer paid time off (PTO, vacation and sick time) to staff?</t>
  </si>
  <si>
    <t>Instructional supplies (instructional materials, books, STEM toys)</t>
  </si>
  <si>
    <t>Provider Overview (see p. 3 of the instructions)</t>
  </si>
  <si>
    <t>Average Daily Tuition Rate, Enrollment by Primary Pay Source, CACFP Participation, and Revenue Policies (see p. 5 of the instructions)</t>
  </si>
  <si>
    <t>Child Enrollment and Attendance (see p. 7 of the instructions)</t>
  </si>
  <si>
    <t>Program Revenues (see p. 8 of the instructions)</t>
  </si>
  <si>
    <t>Commercial/ other purchased curriculum (e.g., 'Creative Curriculum' or 'High Scope')</t>
  </si>
  <si>
    <t>Questions? Contact Burns &amp; Associates, Inc. at CostofQuality@burnshealthpolicy.com / (602) 241-8515.</t>
  </si>
  <si>
    <t>Has the home adopted a published or commercially available curriculum package (e.g., 'Creative Curriculum' or 'High Scope') that is used to deliver child care services?</t>
  </si>
  <si>
    <t>Program Expenses (see p. 10 of the instructions)</t>
  </si>
  <si>
    <t>Of the mileage reported on Line 19, how many miles were driven for the child care program?</t>
  </si>
  <si>
    <t>If "yes" to Line 31, number of staff eligible for paid time off on the last day of the fiscal year</t>
  </si>
  <si>
    <t>If "yes" to Line 31, number of days (not hours) of paid time off per year do eligible staff receive</t>
  </si>
  <si>
    <t>% of paid work hours in other activities</t>
  </si>
  <si>
    <t>Staff Benefits (complete this form if you employ staff as part of your program - see p. 15 of the instructions)</t>
  </si>
  <si>
    <t>If "yes" to Line 6, number of staff receiving dental insurance on the last day of the fiscal year</t>
  </si>
  <si>
    <t>If "yes" to Line 7, number of staff receiving vision insurance on the last day of the fiscal year</t>
  </si>
  <si>
    <t>If "yes" to Line 10, number of staff receiving life insurance on the last day of the fiscal year</t>
  </si>
  <si>
    <t>If "yes" to Line 12, number of staff receiving disability insurance on the last day of the fiscal year</t>
  </si>
  <si>
    <t>If "yes" to Line 14, number of staff receiving disability insurance on the last day of the fiscal year</t>
  </si>
  <si>
    <t>Staffing Detail (as of last day of fiscal reported fiscal year - see p. 18 of the instructions)</t>
  </si>
  <si>
    <t>Substitute/ Alternate</t>
  </si>
  <si>
    <t>Does the program offer extended care (care for more than 12 hours per day)?</t>
  </si>
  <si>
    <t>Turnover rate for employed teachers during the fiscal year</t>
  </si>
  <si>
    <t>Number of days the home could cover its costs without additional revenue (e.g., 'days cash on hand') as of the last day of the reported fiscal year</t>
  </si>
  <si>
    <t>Number of "child care staff" (teachers, teachers' assistants/ aides, and substitutes/ alternates) employed by the home as of the last day of the fiscal year</t>
  </si>
  <si>
    <t>Total revenue before bad debt</t>
  </si>
  <si>
    <t>If "yes" to Line 31, select certification #1</t>
  </si>
  <si>
    <t>If "yes" to Line 31, select certification #2 (as applicable)</t>
  </si>
  <si>
    <t>If "yes" to Line 31, select certification #3 (as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</si>
</sst>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"/>
    <numFmt numFmtId="165" formatCode="#,##0.0"/>
    <numFmt numFmtId="166" formatCode="0.0%"/>
    <numFmt numFmtId="167" formatCode="0.0"/>
    <numFmt numFmtId="168" formatCode="&quot;$&quot;#,##0"/>
    <numFmt numFmtId="169" formatCode="[$-409]h:mm\ AM/PM;@"/>
    <numFmt numFmtId="170" formatCode="\(###\)\ ###\-####"/>
    <numFmt numFmtId="171" formatCode="[$-409]mmmm\ d\,\ yyyy;@"/>
  </numFmts>
  <fonts count="19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2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0" tint="-0.249977111117893"/>
        <bgColor indexed="64"/>
      </patternFill>
    </fill>
    <fill>
      <patternFill patternType="mediumGray">
        <bgColor theme="0" tint="-0.249977111117893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medium">
        <color auto="1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" xfId="0" applyFont="1" applyBorder="1" applyAlignment="1">
      <alignment horizontal="left" indent="1"/>
    </xf>
    <xf numFmtId="0" fontId="1" fillId="3" borderId="0" xfId="0" applyFont="1" applyFill="1" applyAlignment="1"/>
    <xf numFmtId="0" fontId="1" fillId="0" borderId="14" xfId="0" applyFon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/>
    <xf numFmtId="0" fontId="4" fillId="0" borderId="6" xfId="0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18" fontId="0" fillId="0" borderId="0" xfId="0" applyNumberFormat="1"/>
    <xf numFmtId="164" fontId="0" fillId="2" borderId="7" xfId="0" applyNumberFormat="1" applyFill="1" applyBorder="1"/>
    <xf numFmtId="0" fontId="0" fillId="0" borderId="9" xfId="0" applyBorder="1" applyAlignment="1">
      <alignment horizontal="left" indent="1"/>
    </xf>
    <xf numFmtId="164" fontId="0" fillId="2" borderId="10" xfId="0" applyNumberFormat="1" applyFill="1" applyBorder="1"/>
    <xf numFmtId="164" fontId="8" fillId="2" borderId="7" xfId="0" applyNumberFormat="1" applyFont="1" applyFill="1" applyBorder="1" applyAlignment="1">
      <alignment horizontal="center"/>
    </xf>
    <xf numFmtId="10" fontId="0" fillId="2" borderId="7" xfId="0" applyNumberFormat="1" applyFill="1" applyBorder="1"/>
    <xf numFmtId="167" fontId="0" fillId="2" borderId="7" xfId="0" applyNumberFormat="1" applyFill="1" applyBorder="1"/>
    <xf numFmtId="10" fontId="0" fillId="3" borderId="7" xfId="0" applyNumberFormat="1" applyFill="1" applyBorder="1"/>
    <xf numFmtId="164" fontId="0" fillId="3" borderId="7" xfId="0" applyNumberFormat="1" applyFill="1" applyBorder="1"/>
    <xf numFmtId="165" fontId="0" fillId="2" borderId="7" xfId="0" applyNumberFormat="1" applyFill="1" applyBorder="1"/>
    <xf numFmtId="0" fontId="0" fillId="0" borderId="4" xfId="0" applyFill="1" applyBorder="1" applyAlignment="1">
      <alignment horizontal="left" indent="1"/>
    </xf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4" fillId="0" borderId="3" xfId="0" applyFont="1" applyBorder="1" applyAlignment="1">
      <alignment horizontal="left" indent="2"/>
    </xf>
    <xf numFmtId="9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3" xfId="0" quotePrefix="1" applyBorder="1" applyAlignment="1">
      <alignment horizontal="center" wrapText="1"/>
    </xf>
    <xf numFmtId="1" fontId="0" fillId="0" borderId="0" xfId="0" applyNumberFormat="1" applyAlignment="1">
      <alignment horizontal="center"/>
    </xf>
    <xf numFmtId="168" fontId="0" fillId="0" borderId="0" xfId="0" applyNumberFormat="1"/>
    <xf numFmtId="3" fontId="0" fillId="0" borderId="0" xfId="0" applyNumberFormat="1"/>
    <xf numFmtId="0" fontId="0" fillId="0" borderId="30" xfId="0" applyBorder="1" applyAlignment="1">
      <alignment horizontal="left" vertical="top" wrapText="1" indent="2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/>
    <xf numFmtId="0" fontId="0" fillId="3" borderId="0" xfId="0" applyFill="1"/>
    <xf numFmtId="0" fontId="7" fillId="0" borderId="0" xfId="0" applyFont="1" applyAlignment="1"/>
    <xf numFmtId="164" fontId="1" fillId="5" borderId="4" xfId="0" applyNumberFormat="1" applyFont="1" applyFill="1" applyBorder="1"/>
    <xf numFmtId="164" fontId="1" fillId="5" borderId="19" xfId="0" applyNumberFormat="1" applyFont="1" applyFill="1" applyBorder="1"/>
    <xf numFmtId="0" fontId="8" fillId="0" borderId="1" xfId="0" applyFont="1" applyBorder="1" applyAlignment="1"/>
    <xf numFmtId="0" fontId="8" fillId="0" borderId="2" xfId="0" applyFont="1" applyBorder="1" applyAlignment="1"/>
    <xf numFmtId="0" fontId="1" fillId="5" borderId="19" xfId="0" applyFont="1" applyFill="1" applyBorder="1"/>
    <xf numFmtId="0" fontId="4" fillId="0" borderId="18" xfId="0" applyFont="1" applyBorder="1" applyAlignment="1">
      <alignment horizontal="center"/>
    </xf>
    <xf numFmtId="0" fontId="1" fillId="5" borderId="19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1" fillId="5" borderId="18" xfId="0" applyFont="1" applyFill="1" applyBorder="1" applyAlignment="1">
      <alignment wrapText="1"/>
    </xf>
    <xf numFmtId="0" fontId="4" fillId="0" borderId="0" xfId="0" applyFont="1"/>
    <xf numFmtId="0" fontId="4" fillId="0" borderId="34" xfId="0" applyFont="1" applyBorder="1" applyAlignment="1">
      <alignment horizontal="center"/>
    </xf>
    <xf numFmtId="0" fontId="15" fillId="0" borderId="0" xfId="0" applyFont="1"/>
    <xf numFmtId="0" fontId="4" fillId="0" borderId="8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4" xfId="0" applyBorder="1"/>
    <xf numFmtId="0" fontId="1" fillId="0" borderId="45" xfId="0" applyFont="1" applyBorder="1" applyAlignment="1">
      <alignment horizontal="center"/>
    </xf>
    <xf numFmtId="3" fontId="1" fillId="5" borderId="28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3" fontId="1" fillId="5" borderId="3" xfId="0" applyNumberFormat="1" applyFont="1" applyFill="1" applyBorder="1" applyAlignment="1">
      <alignment horizontal="center"/>
    </xf>
    <xf numFmtId="0" fontId="9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51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horizontal="left" vertical="top"/>
    </xf>
    <xf numFmtId="0" fontId="0" fillId="0" borderId="46" xfId="0" applyBorder="1" applyAlignment="1">
      <alignment horizontal="center" vertical="top"/>
    </xf>
    <xf numFmtId="0" fontId="0" fillId="0" borderId="41" xfId="0" applyBorder="1" applyAlignment="1">
      <alignment horizontal="left" vertical="top" wrapText="1"/>
    </xf>
    <xf numFmtId="0" fontId="16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0" fillId="0" borderId="27" xfId="0" applyBorder="1" applyAlignment="1">
      <alignment horizontal="left" vertical="top" wrapText="1"/>
    </xf>
    <xf numFmtId="0" fontId="0" fillId="0" borderId="41" xfId="0" applyBorder="1" applyAlignment="1">
      <alignment horizontal="left" vertical="top"/>
    </xf>
    <xf numFmtId="0" fontId="0" fillId="0" borderId="32" xfId="0" applyBorder="1" applyAlignment="1">
      <alignment horizontal="center" vertical="top"/>
    </xf>
    <xf numFmtId="0" fontId="13" fillId="0" borderId="29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169" fontId="1" fillId="5" borderId="35" xfId="0" applyNumberFormat="1" applyFont="1" applyFill="1" applyBorder="1" applyAlignment="1">
      <alignment horizontal="center" vertical="top"/>
    </xf>
    <xf numFmtId="169" fontId="1" fillId="5" borderId="27" xfId="0" applyNumberFormat="1" applyFont="1" applyFill="1" applyBorder="1" applyAlignment="1">
      <alignment horizontal="center" vertical="top"/>
    </xf>
    <xf numFmtId="169" fontId="1" fillId="5" borderId="36" xfId="0" applyNumberFormat="1" applyFont="1" applyFill="1" applyBorder="1" applyAlignment="1">
      <alignment horizontal="center" vertical="top"/>
    </xf>
    <xf numFmtId="169" fontId="1" fillId="5" borderId="41" xfId="0" applyNumberFormat="1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27" xfId="0" applyBorder="1" applyAlignment="1">
      <alignment horizontal="left" vertical="top" wrapText="1" indent="2"/>
    </xf>
    <xf numFmtId="0" fontId="0" fillId="0" borderId="27" xfId="0" applyBorder="1" applyAlignment="1">
      <alignment horizontal="left" vertical="top" indent="2"/>
    </xf>
    <xf numFmtId="0" fontId="1" fillId="0" borderId="56" xfId="0" applyFont="1" applyBorder="1" applyAlignment="1">
      <alignment horizontal="center" vertical="top"/>
    </xf>
    <xf numFmtId="0" fontId="1" fillId="0" borderId="52" xfId="0" applyFont="1" applyBorder="1" applyAlignment="1">
      <alignment vertical="top"/>
    </xf>
    <xf numFmtId="3" fontId="1" fillId="3" borderId="4" xfId="0" applyNumberFormat="1" applyFont="1" applyFill="1" applyBorder="1" applyAlignment="1">
      <alignment horizontal="center"/>
    </xf>
    <xf numFmtId="0" fontId="0" fillId="0" borderId="27" xfId="0" quotePrefix="1" applyBorder="1" applyAlignment="1">
      <alignment horizontal="center" wrapText="1"/>
    </xf>
    <xf numFmtId="3" fontId="1" fillId="3" borderId="41" xfId="0" applyNumberFormat="1" applyFont="1" applyFill="1" applyBorder="1" applyAlignment="1">
      <alignment horizontal="center"/>
    </xf>
    <xf numFmtId="0" fontId="1" fillId="0" borderId="62" xfId="0" applyFont="1" applyBorder="1"/>
    <xf numFmtId="0" fontId="0" fillId="0" borderId="11" xfId="0" applyBorder="1" applyAlignment="1">
      <alignment horizontal="left"/>
    </xf>
    <xf numFmtId="0" fontId="1" fillId="0" borderId="63" xfId="0" applyFont="1" applyBorder="1" applyAlignment="1">
      <alignment horizontal="left"/>
    </xf>
    <xf numFmtId="0" fontId="0" fillId="0" borderId="63" xfId="0" quotePrefix="1" applyBorder="1" applyAlignment="1">
      <alignment horizontal="left" wrapText="1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63" xfId="0" applyBorder="1" applyAlignment="1">
      <alignment horizontal="left" indent="2"/>
    </xf>
    <xf numFmtId="0" fontId="0" fillId="0" borderId="28" xfId="0" quotePrefix="1" applyBorder="1" applyAlignment="1">
      <alignment horizontal="center" wrapText="1"/>
    </xf>
    <xf numFmtId="3" fontId="1" fillId="3" borderId="46" xfId="0" applyNumberFormat="1" applyFont="1" applyFill="1" applyBorder="1" applyAlignment="1">
      <alignment horizontal="center"/>
    </xf>
    <xf numFmtId="164" fontId="1" fillId="5" borderId="46" xfId="0" applyNumberFormat="1" applyFont="1" applyFill="1" applyBorder="1"/>
    <xf numFmtId="164" fontId="1" fillId="5" borderId="28" xfId="0" applyNumberFormat="1" applyFont="1" applyFill="1" applyBorder="1" applyAlignment="1">
      <alignment horizontal="center"/>
    </xf>
    <xf numFmtId="0" fontId="8" fillId="0" borderId="48" xfId="0" applyFont="1" applyBorder="1" applyAlignment="1"/>
    <xf numFmtId="0" fontId="8" fillId="0" borderId="54" xfId="0" applyFont="1" applyBorder="1" applyAlignment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1" fontId="1" fillId="5" borderId="28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58" xfId="0" applyNumberFormat="1" applyFill="1" applyBorder="1" applyAlignment="1">
      <alignment horizontal="center"/>
    </xf>
    <xf numFmtId="1" fontId="1" fillId="5" borderId="46" xfId="0" applyNumberFormat="1" applyFont="1" applyFill="1" applyBorder="1" applyAlignment="1">
      <alignment horizontal="center"/>
    </xf>
    <xf numFmtId="1" fontId="1" fillId="4" borderId="31" xfId="0" applyNumberFormat="1" applyFont="1" applyFill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" fontId="0" fillId="4" borderId="59" xfId="0" applyNumberForma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8" fillId="0" borderId="47" xfId="0" applyFont="1" applyBorder="1" applyAlignment="1"/>
    <xf numFmtId="0" fontId="8" fillId="0" borderId="49" xfId="0" applyFont="1" applyBorder="1" applyAlignment="1"/>
    <xf numFmtId="0" fontId="8" fillId="0" borderId="47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0" fillId="0" borderId="11" xfId="0" quotePrefix="1" applyBorder="1" applyAlignment="1">
      <alignment horizontal="center" wrapText="1"/>
    </xf>
    <xf numFmtId="164" fontId="1" fillId="5" borderId="63" xfId="0" applyNumberFormat="1" applyFont="1" applyFill="1" applyBorder="1"/>
    <xf numFmtId="0" fontId="0" fillId="0" borderId="11" xfId="0" applyBorder="1" applyAlignment="1">
      <alignment horizontal="left" vertical="top" wrapText="1"/>
    </xf>
    <xf numFmtId="164" fontId="1" fillId="5" borderId="28" xfId="0" applyNumberFormat="1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58" xfId="0" applyFill="1" applyBorder="1" applyAlignment="1">
      <alignment vertical="top"/>
    </xf>
    <xf numFmtId="0" fontId="0" fillId="4" borderId="64" xfId="0" applyFill="1" applyBorder="1" applyAlignment="1">
      <alignment horizontal="center" vertical="top"/>
    </xf>
    <xf numFmtId="164" fontId="1" fillId="5" borderId="45" xfId="0" applyNumberFormat="1" applyFont="1" applyFill="1" applyBorder="1" applyAlignment="1">
      <alignment horizontal="center" vertical="top"/>
    </xf>
    <xf numFmtId="0" fontId="0" fillId="4" borderId="42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0" borderId="39" xfId="0" applyFill="1" applyBorder="1" applyAlignment="1">
      <alignment horizontal="left" vertical="top" wrapText="1"/>
    </xf>
    <xf numFmtId="164" fontId="1" fillId="5" borderId="65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/>
    </xf>
    <xf numFmtId="0" fontId="0" fillId="4" borderId="40" xfId="0" applyFill="1" applyBorder="1" applyAlignment="1">
      <alignment vertical="top"/>
    </xf>
    <xf numFmtId="0" fontId="0" fillId="4" borderId="61" xfId="0" applyFill="1" applyBorder="1" applyAlignment="1">
      <alignment vertical="top"/>
    </xf>
    <xf numFmtId="164" fontId="1" fillId="5" borderId="46" xfId="0" applyNumberFormat="1" applyFont="1" applyFill="1" applyBorder="1" applyAlignment="1">
      <alignment horizontal="center" vertical="top"/>
    </xf>
    <xf numFmtId="0" fontId="0" fillId="4" borderId="31" xfId="0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0" borderId="11" xfId="0" applyBorder="1" applyAlignment="1">
      <alignment horizontal="left" vertical="top" wrapText="1" indent="2"/>
    </xf>
    <xf numFmtId="0" fontId="0" fillId="0" borderId="37" xfId="0" applyBorder="1" applyAlignment="1">
      <alignment horizontal="left" vertical="top" wrapText="1" indent="2"/>
    </xf>
    <xf numFmtId="0" fontId="0" fillId="0" borderId="11" xfId="0" applyFill="1" applyBorder="1" applyAlignment="1">
      <alignment horizontal="left" vertical="top" wrapText="1" indent="2"/>
    </xf>
    <xf numFmtId="0" fontId="0" fillId="0" borderId="63" xfId="0" applyFill="1" applyBorder="1" applyAlignment="1">
      <alignment horizontal="left" vertical="top" wrapText="1" indent="2"/>
    </xf>
    <xf numFmtId="0" fontId="0" fillId="0" borderId="63" xfId="0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0" borderId="17" xfId="0" applyFont="1" applyBorder="1" applyAlignment="1">
      <alignment horizontal="left" wrapText="1"/>
    </xf>
    <xf numFmtId="0" fontId="1" fillId="0" borderId="58" xfId="0" applyFont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0" borderId="44" xfId="0" applyFont="1" applyBorder="1" applyAlignment="1"/>
    <xf numFmtId="0" fontId="8" fillId="0" borderId="58" xfId="0" applyFont="1" applyBorder="1" applyAlignment="1"/>
    <xf numFmtId="0" fontId="1" fillId="0" borderId="56" xfId="0" applyFont="1" applyBorder="1" applyAlignment="1">
      <alignment horizontal="center"/>
    </xf>
    <xf numFmtId="0" fontId="1" fillId="0" borderId="67" xfId="0" applyFont="1" applyBorder="1"/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8" xfId="0" applyBorder="1"/>
    <xf numFmtId="0" fontId="4" fillId="0" borderId="28" xfId="0" applyFont="1" applyBorder="1" applyAlignment="1">
      <alignment horizontal="center"/>
    </xf>
    <xf numFmtId="0" fontId="0" fillId="0" borderId="63" xfId="0" applyBorder="1" applyAlignment="1">
      <alignment horizontal="left" wrapText="1"/>
    </xf>
    <xf numFmtId="3" fontId="1" fillId="5" borderId="46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3" fontId="1" fillId="5" borderId="29" xfId="0" applyNumberFormat="1" applyFont="1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/>
    </xf>
    <xf numFmtId="3" fontId="0" fillId="3" borderId="46" xfId="0" applyNumberFormat="1" applyFill="1" applyBorder="1" applyAlignment="1">
      <alignment horizontal="center"/>
    </xf>
    <xf numFmtId="3" fontId="0" fillId="3" borderId="50" xfId="0" applyNumberForma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3" fontId="1" fillId="5" borderId="50" xfId="0" applyNumberFormat="1" applyFont="1" applyFill="1" applyBorder="1" applyAlignment="1">
      <alignment horizontal="center"/>
    </xf>
    <xf numFmtId="165" fontId="1" fillId="5" borderId="46" xfId="0" applyNumberFormat="1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168" fontId="0" fillId="4" borderId="3" xfId="0" applyNumberFormat="1" applyFill="1" applyBorder="1" applyAlignment="1">
      <alignment vertical="top"/>
    </xf>
    <xf numFmtId="2" fontId="1" fillId="5" borderId="37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168" fontId="1" fillId="5" borderId="11" xfId="0" applyNumberFormat="1" applyFont="1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4" borderId="39" xfId="0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3" xfId="0" quotePrefix="1" applyBorder="1" applyAlignment="1">
      <alignment horizontal="left" vertical="top"/>
    </xf>
    <xf numFmtId="168" fontId="1" fillId="5" borderId="3" xfId="0" applyNumberFormat="1" applyFont="1" applyFill="1" applyBorder="1" applyAlignment="1">
      <alignment vertical="top"/>
    </xf>
    <xf numFmtId="9" fontId="1" fillId="5" borderId="11" xfId="0" applyNumberFormat="1" applyFont="1" applyFill="1" applyBorder="1" applyAlignment="1">
      <alignment vertical="top"/>
    </xf>
    <xf numFmtId="9" fontId="0" fillId="4" borderId="3" xfId="0" applyNumberFormat="1" applyFill="1" applyBorder="1" applyAlignment="1">
      <alignment vertical="top"/>
    </xf>
    <xf numFmtId="0" fontId="1" fillId="0" borderId="68" xfId="0" applyFont="1" applyBorder="1"/>
    <xf numFmtId="0" fontId="0" fillId="4" borderId="27" xfId="0" applyFill="1" applyBorder="1" applyAlignment="1">
      <alignment vertical="top"/>
    </xf>
    <xf numFmtId="0" fontId="0" fillId="4" borderId="30" xfId="0" applyFill="1" applyBorder="1" applyAlignment="1">
      <alignment vertical="top"/>
    </xf>
    <xf numFmtId="0" fontId="4" fillId="0" borderId="28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168" fontId="1" fillId="5" borderId="63" xfId="0" applyNumberFormat="1" applyFont="1" applyFill="1" applyBorder="1" applyAlignment="1">
      <alignment vertical="top"/>
    </xf>
    <xf numFmtId="0" fontId="4" fillId="0" borderId="4" xfId="0" applyFont="1" applyBorder="1" applyAlignment="1">
      <alignment horizontal="left" vertical="top" indent="2"/>
    </xf>
    <xf numFmtId="0" fontId="0" fillId="4" borderId="63" xfId="0" applyFill="1" applyBorder="1" applyAlignment="1">
      <alignment vertical="top"/>
    </xf>
    <xf numFmtId="0" fontId="0" fillId="4" borderId="41" xfId="0" applyFill="1" applyBorder="1" applyAlignment="1">
      <alignment vertical="top"/>
    </xf>
    <xf numFmtId="0" fontId="0" fillId="0" borderId="4" xfId="0" applyBorder="1" applyAlignment="1">
      <alignment horizontal="left" vertical="top"/>
    </xf>
    <xf numFmtId="0" fontId="4" fillId="0" borderId="46" xfId="0" applyFont="1" applyBorder="1" applyAlignment="1">
      <alignment horizontal="center" vertical="top"/>
    </xf>
    <xf numFmtId="0" fontId="0" fillId="0" borderId="4" xfId="0" quotePrefix="1" applyBorder="1" applyAlignment="1">
      <alignment horizontal="left" vertical="top"/>
    </xf>
    <xf numFmtId="0" fontId="0" fillId="0" borderId="65" xfId="0" applyBorder="1" applyAlignment="1">
      <alignment horizontal="center" vertical="top"/>
    </xf>
    <xf numFmtId="168" fontId="1" fillId="5" borderId="4" xfId="0" applyNumberFormat="1" applyFont="1" applyFill="1" applyBorder="1" applyAlignment="1">
      <alignment vertical="top"/>
    </xf>
    <xf numFmtId="169" fontId="0" fillId="0" borderId="0" xfId="0" applyNumberFormat="1"/>
    <xf numFmtId="167" fontId="0" fillId="3" borderId="27" xfId="0" applyNumberFormat="1" applyFill="1" applyBorder="1" applyAlignment="1">
      <alignment vertical="top"/>
    </xf>
    <xf numFmtId="3" fontId="1" fillId="5" borderId="11" xfId="0" applyNumberFormat="1" applyFont="1" applyFill="1" applyBorder="1" applyAlignment="1">
      <alignment vertical="top"/>
    </xf>
    <xf numFmtId="166" fontId="0" fillId="3" borderId="27" xfId="0" applyNumberForma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68" fontId="0" fillId="4" borderId="63" xfId="0" applyNumberFormat="1" applyFill="1" applyBorder="1" applyAlignment="1">
      <alignment vertical="top"/>
    </xf>
    <xf numFmtId="1" fontId="1" fillId="5" borderId="63" xfId="0" applyNumberFormat="1" applyFont="1" applyFill="1" applyBorder="1" applyAlignment="1">
      <alignment vertical="top"/>
    </xf>
    <xf numFmtId="1" fontId="0" fillId="4" borderId="63" xfId="0" applyNumberFormat="1" applyFill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1" fontId="0" fillId="0" borderId="28" xfId="0" applyNumberFormat="1" applyBorder="1" applyAlignment="1">
      <alignment horizontal="center" vertical="top"/>
    </xf>
    <xf numFmtId="3" fontId="0" fillId="2" borderId="11" xfId="0" applyNumberFormat="1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 vertical="top"/>
    </xf>
    <xf numFmtId="3" fontId="0" fillId="2" borderId="3" xfId="0" applyNumberForma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/>
    </xf>
    <xf numFmtId="166" fontId="0" fillId="2" borderId="3" xfId="0" applyNumberFormat="1" applyFill="1" applyBorder="1" applyAlignment="1">
      <alignment horizontal="center" vertical="top"/>
    </xf>
    <xf numFmtId="166" fontId="0" fillId="2" borderId="11" xfId="0" applyNumberFormat="1" applyFill="1" applyBorder="1" applyAlignment="1">
      <alignment horizontal="center" vertical="top"/>
    </xf>
    <xf numFmtId="165" fontId="0" fillId="2" borderId="3" xfId="0" applyNumberFormat="1" applyFill="1" applyBorder="1" applyAlignment="1">
      <alignment horizontal="center" vertical="top"/>
    </xf>
    <xf numFmtId="165" fontId="0" fillId="2" borderId="11" xfId="0" applyNumberFormat="1" applyFill="1" applyBorder="1" applyAlignment="1">
      <alignment horizontal="center" vertical="top"/>
    </xf>
    <xf numFmtId="1" fontId="0" fillId="0" borderId="65" xfId="0" applyNumberFormat="1" applyBorder="1" applyAlignment="1">
      <alignment horizontal="center" vertical="top"/>
    </xf>
    <xf numFmtId="165" fontId="1" fillId="5" borderId="3" xfId="0" applyNumberFormat="1" applyFont="1" applyFill="1" applyBorder="1" applyAlignment="1">
      <alignment horizontal="center" vertical="top"/>
    </xf>
    <xf numFmtId="1" fontId="0" fillId="0" borderId="46" xfId="0" applyNumberFormat="1" applyBorder="1" applyAlignment="1">
      <alignment horizontal="center" vertical="top"/>
    </xf>
    <xf numFmtId="165" fontId="1" fillId="5" borderId="4" xfId="0" applyNumberFormat="1" applyFont="1" applyFill="1" applyBorder="1" applyAlignment="1">
      <alignment horizontal="center" vertical="top"/>
    </xf>
    <xf numFmtId="165" fontId="0" fillId="2" borderId="63" xfId="0" applyNumberFormat="1" applyFill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3" fontId="0" fillId="0" borderId="27" xfId="0" applyNumberFormat="1" applyBorder="1" applyAlignment="1">
      <alignment horizontal="left" vertical="top" wrapText="1" indent="2"/>
    </xf>
    <xf numFmtId="168" fontId="1" fillId="5" borderId="3" xfId="0" applyNumberFormat="1" applyFont="1" applyFill="1" applyBorder="1" applyAlignment="1">
      <alignment horizontal="center" vertical="top"/>
    </xf>
    <xf numFmtId="168" fontId="0" fillId="2" borderId="11" xfId="0" applyNumberFormat="1" applyFill="1" applyBorder="1" applyAlignment="1">
      <alignment horizontal="center" vertical="top"/>
    </xf>
    <xf numFmtId="1" fontId="0" fillId="0" borderId="64" xfId="0" applyNumberFormat="1" applyBorder="1" applyAlignment="1">
      <alignment horizontal="center" vertical="top"/>
    </xf>
    <xf numFmtId="3" fontId="0" fillId="0" borderId="33" xfId="0" applyNumberFormat="1" applyBorder="1" applyAlignment="1">
      <alignment vertical="top" wrapText="1"/>
    </xf>
    <xf numFmtId="3" fontId="1" fillId="5" borderId="38" xfId="0" applyNumberFormat="1" applyFont="1" applyFill="1" applyBorder="1" applyAlignment="1">
      <alignment horizontal="center" vertical="top"/>
    </xf>
    <xf numFmtId="1" fontId="0" fillId="0" borderId="45" xfId="0" applyNumberFormat="1" applyBorder="1" applyAlignment="1">
      <alignment horizontal="center" vertical="top"/>
    </xf>
    <xf numFmtId="3" fontId="0" fillId="0" borderId="66" xfId="0" applyNumberFormat="1" applyBorder="1" applyAlignment="1">
      <alignment horizontal="left" vertical="top" wrapText="1" indent="2"/>
    </xf>
    <xf numFmtId="3" fontId="1" fillId="5" borderId="21" xfId="0" applyNumberFormat="1" applyFont="1" applyFill="1" applyBorder="1" applyAlignment="1">
      <alignment horizontal="center" vertical="top"/>
    </xf>
    <xf numFmtId="3" fontId="0" fillId="2" borderId="37" xfId="0" applyNumberFormat="1" applyFill="1" applyBorder="1" applyAlignment="1">
      <alignment horizontal="center" vertical="top"/>
    </xf>
    <xf numFmtId="168" fontId="0" fillId="0" borderId="27" xfId="0" applyNumberFormat="1" applyBorder="1" applyAlignment="1">
      <alignment horizontal="left" vertical="top" wrapText="1" indent="2"/>
    </xf>
    <xf numFmtId="165" fontId="0" fillId="0" borderId="27" xfId="0" applyNumberFormat="1" applyBorder="1" applyAlignment="1">
      <alignment horizontal="left" vertical="top" wrapText="1" indent="2"/>
    </xf>
    <xf numFmtId="165" fontId="0" fillId="0" borderId="41" xfId="0" applyNumberFormat="1" applyBorder="1" applyAlignment="1">
      <alignment horizontal="left" vertical="top" wrapText="1" indent="2"/>
    </xf>
    <xf numFmtId="3" fontId="0" fillId="0" borderId="41" xfId="0" applyNumberFormat="1" applyBorder="1" applyAlignment="1">
      <alignment horizontal="left" vertical="top" wrapText="1" indent="2"/>
    </xf>
    <xf numFmtId="3" fontId="0" fillId="2" borderId="4" xfId="0" applyNumberFormat="1" applyFill="1" applyBorder="1" applyAlignment="1">
      <alignment horizontal="center" vertical="top"/>
    </xf>
    <xf numFmtId="3" fontId="0" fillId="2" borderId="63" xfId="0" applyNumberFormat="1" applyFill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7" fillId="0" borderId="0" xfId="0" applyFont="1"/>
    <xf numFmtId="0" fontId="0" fillId="0" borderId="3" xfId="0" applyFill="1" applyBorder="1" applyAlignment="1">
      <alignment horizontal="left" vertical="top" indent="2"/>
    </xf>
    <xf numFmtId="169" fontId="0" fillId="2" borderId="35" xfId="0" applyNumberFormat="1" applyFill="1" applyBorder="1" applyAlignment="1" applyProtection="1">
      <alignment horizontal="center" vertical="top"/>
      <protection locked="0"/>
    </xf>
    <xf numFmtId="169" fontId="0" fillId="2" borderId="27" xfId="0" applyNumberFormat="1" applyFill="1" applyBorder="1" applyAlignment="1" applyProtection="1">
      <alignment horizontal="center" vertical="top"/>
      <protection locked="0"/>
    </xf>
    <xf numFmtId="169" fontId="0" fillId="2" borderId="36" xfId="0" applyNumberFormat="1" applyFill="1" applyBorder="1" applyAlignment="1" applyProtection="1">
      <alignment horizontal="center" vertical="top"/>
      <protection locked="0"/>
    </xf>
    <xf numFmtId="169" fontId="0" fillId="2" borderId="41" xfId="0" applyNumberFormat="1" applyFill="1" applyBorder="1" applyAlignment="1" applyProtection="1">
      <alignment horizontal="center" vertical="top"/>
      <protection locked="0"/>
    </xf>
    <xf numFmtId="3" fontId="0" fillId="2" borderId="28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27" xfId="0" applyNumberFormat="1" applyFill="1" applyBorder="1" applyAlignment="1" applyProtection="1">
      <alignment horizontal="center"/>
      <protection locked="0"/>
    </xf>
    <xf numFmtId="164" fontId="0" fillId="2" borderId="28" xfId="0" applyNumberFormat="1" applyFill="1" applyBorder="1" applyAlignment="1" applyProtection="1">
      <alignment horizontal="center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46" xfId="0" applyNumberFormat="1" applyFill="1" applyBorder="1" applyAlignment="1" applyProtection="1">
      <alignment horizontal="center"/>
      <protection locked="0"/>
    </xf>
    <xf numFmtId="164" fontId="0" fillId="2" borderId="28" xfId="0" applyNumberFormat="1" applyFill="1" applyBorder="1" applyAlignment="1" applyProtection="1">
      <alignment horizontal="center" vertical="top"/>
      <protection locked="0"/>
    </xf>
    <xf numFmtId="164" fontId="0" fillId="2" borderId="45" xfId="0" applyNumberFormat="1" applyFill="1" applyBorder="1" applyAlignment="1" applyProtection="1">
      <alignment horizontal="center" vertical="top"/>
      <protection locked="0"/>
    </xf>
    <xf numFmtId="164" fontId="0" fillId="2" borderId="65" xfId="0" applyNumberFormat="1" applyFill="1" applyBorder="1" applyAlignment="1" applyProtection="1">
      <alignment horizontal="center" vertical="top"/>
      <protection locked="0"/>
    </xf>
    <xf numFmtId="164" fontId="0" fillId="2" borderId="46" xfId="0" applyNumberFormat="1" applyFill="1" applyBorder="1" applyAlignment="1" applyProtection="1">
      <alignment horizontal="center" vertical="top"/>
      <protection locked="0"/>
    </xf>
    <xf numFmtId="0" fontId="0" fillId="2" borderId="28" xfId="0" applyFill="1" applyBorder="1" applyAlignment="1" applyProtection="1">
      <alignment horizontal="center"/>
      <protection locked="0"/>
    </xf>
    <xf numFmtId="3" fontId="0" fillId="2" borderId="29" xfId="0" applyNumberFormat="1" applyFill="1" applyBorder="1" applyAlignment="1" applyProtection="1">
      <alignment horizontal="center"/>
      <protection locked="0"/>
    </xf>
    <xf numFmtId="3" fontId="0" fillId="2" borderId="46" xfId="0" applyNumberFormat="1" applyFill="1" applyBorder="1" applyAlignment="1" applyProtection="1">
      <alignment horizontal="center"/>
      <protection locked="0"/>
    </xf>
    <xf numFmtId="3" fontId="0" fillId="2" borderId="50" xfId="0" applyNumberFormat="1" applyFill="1" applyBorder="1" applyAlignment="1" applyProtection="1">
      <alignment horizontal="center"/>
      <protection locked="0"/>
    </xf>
    <xf numFmtId="2" fontId="0" fillId="2" borderId="66" xfId="0" applyNumberFormat="1" applyFill="1" applyBorder="1" applyAlignment="1" applyProtection="1">
      <alignment horizontal="center" vertical="top"/>
      <protection locked="0"/>
    </xf>
    <xf numFmtId="3" fontId="0" fillId="2" borderId="44" xfId="0" applyNumberFormat="1" applyFill="1" applyBorder="1" applyAlignment="1" applyProtection="1">
      <alignment horizontal="center" vertical="top"/>
      <protection locked="0"/>
    </xf>
    <xf numFmtId="3" fontId="0" fillId="2" borderId="33" xfId="0" applyNumberFormat="1" applyFill="1" applyBorder="1" applyAlignment="1" applyProtection="1">
      <alignment horizontal="center" vertical="top"/>
      <protection locked="0"/>
    </xf>
    <xf numFmtId="3" fontId="0" fillId="2" borderId="28" xfId="0" applyNumberFormat="1" applyFill="1" applyBorder="1" applyAlignment="1" applyProtection="1">
      <alignment horizontal="center" vertical="top"/>
      <protection locked="0"/>
    </xf>
    <xf numFmtId="3" fontId="0" fillId="2" borderId="27" xfId="0" applyNumberFormat="1" applyFill="1" applyBorder="1" applyAlignment="1" applyProtection="1">
      <alignment horizontal="center" vertical="top"/>
      <protection locked="0"/>
    </xf>
    <xf numFmtId="3" fontId="0" fillId="2" borderId="66" xfId="0" applyNumberFormat="1" applyFill="1" applyBorder="1" applyAlignment="1" applyProtection="1">
      <alignment horizontal="center" vertical="top"/>
      <protection locked="0"/>
    </xf>
    <xf numFmtId="3" fontId="0" fillId="2" borderId="45" xfId="0" applyNumberFormat="1" applyFill="1" applyBorder="1" applyAlignment="1" applyProtection="1">
      <alignment horizontal="center" vertical="top"/>
      <protection locked="0"/>
    </xf>
    <xf numFmtId="0" fontId="0" fillId="2" borderId="32" xfId="0" applyFill="1" applyBorder="1" applyAlignment="1" applyProtection="1">
      <alignment horizontal="center" vertical="top"/>
      <protection locked="0"/>
    </xf>
    <xf numFmtId="0" fontId="0" fillId="2" borderId="27" xfId="0" applyFill="1" applyBorder="1" applyAlignment="1" applyProtection="1">
      <alignment horizontal="center" vertical="top"/>
      <protection locked="0"/>
    </xf>
    <xf numFmtId="3" fontId="0" fillId="2" borderId="46" xfId="0" applyNumberFormat="1" applyFill="1" applyBorder="1" applyAlignment="1" applyProtection="1">
      <alignment horizontal="center" vertical="top"/>
      <protection locked="0"/>
    </xf>
    <xf numFmtId="3" fontId="0" fillId="2" borderId="41" xfId="0" applyNumberFormat="1" applyFill="1" applyBorder="1" applyAlignment="1" applyProtection="1">
      <alignment horizontal="center" vertical="top"/>
      <protection locked="0"/>
    </xf>
    <xf numFmtId="166" fontId="0" fillId="2" borderId="28" xfId="0" applyNumberFormat="1" applyFill="1" applyBorder="1" applyAlignment="1" applyProtection="1">
      <alignment horizontal="center" vertical="top"/>
      <protection locked="0"/>
    </xf>
    <xf numFmtId="166" fontId="0" fillId="2" borderId="27" xfId="0" applyNumberFormat="1" applyFill="1" applyBorder="1" applyAlignment="1" applyProtection="1">
      <alignment horizontal="center" vertical="top"/>
      <protection locked="0"/>
    </xf>
    <xf numFmtId="168" fontId="0" fillId="2" borderId="28" xfId="0" applyNumberFormat="1" applyFill="1" applyBorder="1" applyAlignment="1" applyProtection="1">
      <alignment horizontal="center" vertical="top"/>
      <protection locked="0"/>
    </xf>
    <xf numFmtId="168" fontId="0" fillId="2" borderId="27" xfId="0" applyNumberFormat="1" applyFill="1" applyBorder="1" applyAlignment="1" applyProtection="1">
      <alignment horizontal="center" vertical="top"/>
      <protection locked="0"/>
    </xf>
    <xf numFmtId="165" fontId="0" fillId="2" borderId="28" xfId="0" applyNumberFormat="1" applyFill="1" applyBorder="1" applyAlignment="1" applyProtection="1">
      <alignment horizontal="center" vertical="top"/>
      <protection locked="0"/>
    </xf>
    <xf numFmtId="165" fontId="0" fillId="2" borderId="27" xfId="0" applyNumberFormat="1" applyFill="1" applyBorder="1" applyAlignment="1" applyProtection="1">
      <alignment horizontal="center" vertical="top"/>
      <protection locked="0"/>
    </xf>
    <xf numFmtId="0" fontId="0" fillId="2" borderId="48" xfId="0" applyFill="1" applyBorder="1" applyAlignment="1" applyProtection="1">
      <alignment horizontal="center" vertical="top"/>
      <protection locked="0"/>
    </xf>
    <xf numFmtId="0" fontId="0" fillId="2" borderId="73" xfId="0" applyFill="1" applyBorder="1" applyAlignment="1" applyProtection="1">
      <alignment horizontal="center" vertical="top"/>
      <protection locked="0"/>
    </xf>
    <xf numFmtId="165" fontId="0" fillId="2" borderId="46" xfId="0" applyNumberFormat="1" applyFill="1" applyBorder="1" applyAlignment="1" applyProtection="1">
      <alignment horizontal="center" vertical="top"/>
      <protection locked="0"/>
    </xf>
    <xf numFmtId="165" fontId="0" fillId="2" borderId="41" xfId="0" applyNumberFormat="1" applyFill="1" applyBorder="1" applyAlignment="1" applyProtection="1">
      <alignment horizontal="center" vertical="top"/>
      <protection locked="0"/>
    </xf>
    <xf numFmtId="3" fontId="1" fillId="5" borderId="4" xfId="0" applyNumberFormat="1" applyFont="1" applyFill="1" applyBorder="1" applyAlignment="1">
      <alignment horizontal="center"/>
    </xf>
    <xf numFmtId="3" fontId="1" fillId="5" borderId="63" xfId="0" applyNumberFormat="1" applyFont="1" applyFill="1" applyBorder="1" applyAlignment="1">
      <alignment horizontal="center"/>
    </xf>
    <xf numFmtId="168" fontId="0" fillId="6" borderId="3" xfId="0" applyNumberFormat="1" applyFill="1" applyBorder="1" applyAlignment="1">
      <alignment vertical="top"/>
    </xf>
    <xf numFmtId="167" fontId="1" fillId="5" borderId="11" xfId="0" applyNumberFormat="1" applyFont="1" applyFill="1" applyBorder="1" applyAlignment="1">
      <alignment vertical="top"/>
    </xf>
    <xf numFmtId="0" fontId="0" fillId="6" borderId="63" xfId="0" applyFill="1" applyBorder="1" applyAlignment="1">
      <alignment vertical="top"/>
    </xf>
    <xf numFmtId="1" fontId="0" fillId="0" borderId="75" xfId="0" applyNumberFormat="1" applyBorder="1" applyAlignment="1">
      <alignment horizontal="center" vertical="top"/>
    </xf>
    <xf numFmtId="0" fontId="0" fillId="0" borderId="73" xfId="0" applyBorder="1" applyAlignment="1">
      <alignment horizontal="left" vertical="top" wrapText="1"/>
    </xf>
    <xf numFmtId="0" fontId="1" fillId="5" borderId="76" xfId="0" applyFont="1" applyFill="1" applyBorder="1" applyAlignment="1">
      <alignment horizontal="center" vertical="top"/>
    </xf>
    <xf numFmtId="164" fontId="0" fillId="2" borderId="46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41" xfId="0" applyNumberFormat="1" applyFill="1" applyBorder="1" applyAlignment="1" applyProtection="1">
      <alignment horizontal="right"/>
      <protection locked="0"/>
    </xf>
    <xf numFmtId="168" fontId="1" fillId="5" borderId="3" xfId="0" applyNumberFormat="1" applyFont="1" applyFill="1" applyBorder="1" applyAlignment="1">
      <alignment horizontal="right"/>
    </xf>
    <xf numFmtId="168" fontId="0" fillId="2" borderId="27" xfId="0" applyNumberFormat="1" applyFill="1" applyBorder="1" applyAlignment="1" applyProtection="1">
      <alignment horizontal="right"/>
      <protection locked="0"/>
    </xf>
    <xf numFmtId="168" fontId="0" fillId="3" borderId="27" xfId="0" applyNumberFormat="1" applyFill="1" applyBorder="1" applyAlignment="1">
      <alignment horizontal="right"/>
    </xf>
    <xf numFmtId="168" fontId="0" fillId="3" borderId="41" xfId="1" applyNumberFormat="1" applyFont="1" applyFill="1" applyBorder="1" applyAlignment="1">
      <alignment horizontal="right"/>
    </xf>
    <xf numFmtId="168" fontId="1" fillId="5" borderId="4" xfId="1" applyNumberFormat="1" applyFont="1" applyFill="1" applyBorder="1" applyAlignment="1">
      <alignment horizontal="right"/>
    </xf>
    <xf numFmtId="1" fontId="0" fillId="2" borderId="41" xfId="0" applyNumberFormat="1" applyFill="1" applyBorder="1" applyAlignment="1" applyProtection="1">
      <alignment horizontal="center" vertical="top"/>
      <protection locked="0"/>
    </xf>
    <xf numFmtId="9" fontId="0" fillId="2" borderId="27" xfId="0" applyNumberFormat="1" applyFill="1" applyBorder="1" applyAlignment="1" applyProtection="1">
      <alignment horizontal="center" vertical="top"/>
      <protection locked="0"/>
    </xf>
    <xf numFmtId="168" fontId="0" fillId="2" borderId="63" xfId="0" applyNumberFormat="1" applyFill="1" applyBorder="1" applyAlignment="1" applyProtection="1">
      <alignment horizontal="right" vertical="top"/>
      <protection locked="0"/>
    </xf>
    <xf numFmtId="168" fontId="0" fillId="2" borderId="11" xfId="0" applyNumberFormat="1" applyFill="1" applyBorder="1" applyAlignment="1" applyProtection="1">
      <alignment horizontal="right" vertical="top"/>
      <protection locked="0"/>
    </xf>
    <xf numFmtId="168" fontId="0" fillId="3" borderId="63" xfId="0" applyNumberFormat="1" applyFill="1" applyBorder="1" applyAlignment="1">
      <alignment horizontal="right" vertical="top"/>
    </xf>
    <xf numFmtId="168" fontId="0" fillId="2" borderId="3" xfId="0" applyNumberFormat="1" applyFill="1" applyBorder="1" applyAlignment="1" applyProtection="1">
      <alignment horizontal="right" vertical="top"/>
      <protection locked="0"/>
    </xf>
    <xf numFmtId="168" fontId="0" fillId="2" borderId="4" xfId="0" applyNumberFormat="1" applyFill="1" applyBorder="1" applyAlignment="1" applyProtection="1">
      <alignment horizontal="right" vertical="top"/>
      <protection locked="0"/>
    </xf>
    <xf numFmtId="168" fontId="0" fillId="3" borderId="5" xfId="0" applyNumberFormat="1" applyFill="1" applyBorder="1" applyAlignment="1">
      <alignment horizontal="right" vertical="top"/>
    </xf>
    <xf numFmtId="168" fontId="0" fillId="3" borderId="3" xfId="0" applyNumberFormat="1" applyFill="1" applyBorder="1" applyAlignment="1">
      <alignment horizontal="right" vertical="top"/>
    </xf>
    <xf numFmtId="164" fontId="0" fillId="0" borderId="0" xfId="0" applyNumberFormat="1" applyBorder="1" applyAlignment="1">
      <alignment horizontal="center" vertical="top"/>
    </xf>
    <xf numFmtId="164" fontId="0" fillId="0" borderId="58" xfId="0" applyNumberForma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0" fillId="0" borderId="58" xfId="0" applyNumberFormat="1" applyBorder="1" applyAlignment="1">
      <alignment horizontal="center" vertical="top"/>
    </xf>
    <xf numFmtId="3" fontId="1" fillId="5" borderId="4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164" fontId="4" fillId="2" borderId="3" xfId="0" applyNumberFormat="1" applyFon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2" fontId="1" fillId="5" borderId="19" xfId="0" applyNumberFormat="1" applyFont="1" applyFill="1" applyBorder="1" applyAlignment="1">
      <alignment horizontal="center"/>
    </xf>
    <xf numFmtId="9" fontId="1" fillId="5" borderId="19" xfId="0" applyNumberFormat="1" applyFont="1" applyFill="1" applyBorder="1" applyAlignment="1">
      <alignment horizontal="center"/>
    </xf>
    <xf numFmtId="9" fontId="1" fillId="5" borderId="24" xfId="0" applyNumberFormat="1" applyFont="1" applyFill="1" applyBorder="1" applyAlignment="1">
      <alignment horizontal="center"/>
    </xf>
    <xf numFmtId="9" fontId="1" fillId="5" borderId="20" xfId="0" applyNumberFormat="1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/>
      <protection locked="0"/>
    </xf>
    <xf numFmtId="2" fontId="4" fillId="2" borderId="3" xfId="0" applyNumberFormat="1" applyFont="1" applyFill="1" applyBorder="1" applyAlignment="1" applyProtection="1">
      <alignment horizontal="center"/>
      <protection locked="0"/>
    </xf>
    <xf numFmtId="9" fontId="4" fillId="2" borderId="3" xfId="0" applyNumberFormat="1" applyFont="1" applyFill="1" applyBorder="1" applyAlignment="1" applyProtection="1">
      <alignment horizontal="center"/>
      <protection locked="0"/>
    </xf>
    <xf numFmtId="9" fontId="4" fillId="2" borderId="11" xfId="0" applyNumberFormat="1" applyFont="1" applyFill="1" applyBorder="1" applyAlignment="1" applyProtection="1">
      <alignment horizontal="center"/>
      <protection locked="0"/>
    </xf>
    <xf numFmtId="9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9" fontId="4" fillId="2" borderId="9" xfId="0" applyNumberFormat="1" applyFont="1" applyFill="1" applyBorder="1" applyAlignment="1" applyProtection="1">
      <alignment horizontal="center"/>
      <protection locked="0"/>
    </xf>
    <xf numFmtId="9" fontId="4" fillId="2" borderId="23" xfId="0" applyNumberFormat="1" applyFont="1" applyFill="1" applyBorder="1" applyAlignment="1" applyProtection="1">
      <alignment horizontal="center"/>
      <protection locked="0"/>
    </xf>
    <xf numFmtId="9" fontId="4" fillId="2" borderId="10" xfId="0" applyNumberFormat="1" applyFont="1" applyFill="1" applyBorder="1" applyAlignment="1" applyProtection="1">
      <alignment horizontal="center"/>
      <protection locked="0"/>
    </xf>
    <xf numFmtId="166" fontId="1" fillId="5" borderId="11" xfId="0" applyNumberFormat="1" applyFont="1" applyFill="1" applyBorder="1" applyAlignment="1">
      <alignment vertical="top"/>
    </xf>
    <xf numFmtId="168" fontId="1" fillId="5" borderId="5" xfId="0" applyNumberFormat="1" applyFont="1" applyFill="1" applyBorder="1" applyAlignment="1">
      <alignment vertical="top"/>
    </xf>
    <xf numFmtId="1" fontId="8" fillId="0" borderId="48" xfId="0" applyNumberFormat="1" applyFont="1" applyBorder="1" applyAlignment="1">
      <alignment vertical="top"/>
    </xf>
    <xf numFmtId="1" fontId="8" fillId="0" borderId="2" xfId="0" applyNumberFormat="1" applyFont="1" applyBorder="1" applyAlignment="1">
      <alignment vertical="top"/>
    </xf>
    <xf numFmtId="1" fontId="18" fillId="0" borderId="2" xfId="0" applyNumberFormat="1" applyFont="1" applyBorder="1" applyAlignment="1">
      <alignment vertical="top"/>
    </xf>
    <xf numFmtId="1" fontId="18" fillId="0" borderId="54" xfId="0" applyNumberFormat="1" applyFont="1" applyBorder="1" applyAlignment="1">
      <alignment vertical="top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5" fontId="0" fillId="2" borderId="4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1" fontId="1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wrapText="1"/>
    </xf>
    <xf numFmtId="9" fontId="4" fillId="2" borderId="17" xfId="0" applyNumberFormat="1" applyFont="1" applyFill="1" applyBorder="1" applyAlignment="1" applyProtection="1">
      <alignment horizontal="center" vertical="top"/>
      <protection locked="0"/>
    </xf>
    <xf numFmtId="9" fontId="4" fillId="2" borderId="29" xfId="0" applyNumberFormat="1" applyFont="1" applyFill="1" applyBorder="1" applyAlignment="1" applyProtection="1">
      <alignment horizontal="center" vertical="top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4" fillId="2" borderId="29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/>
      <protection locked="0"/>
    </xf>
    <xf numFmtId="0" fontId="4" fillId="2" borderId="29" xfId="0" applyFont="1" applyFill="1" applyBorder="1" applyAlignment="1" applyProtection="1">
      <alignment horizontal="left" vertical="top"/>
      <protection locked="0"/>
    </xf>
    <xf numFmtId="9" fontId="1" fillId="5" borderId="17" xfId="0" applyNumberFormat="1" applyFont="1" applyFill="1" applyBorder="1" applyAlignment="1">
      <alignment horizontal="center" vertical="top"/>
    </xf>
    <xf numFmtId="9" fontId="1" fillId="5" borderId="29" xfId="0" applyNumberFormat="1" applyFont="1" applyFill="1" applyBorder="1" applyAlignment="1">
      <alignment horizontal="center" vertical="top"/>
    </xf>
    <xf numFmtId="0" fontId="1" fillId="5" borderId="17" xfId="0" applyFont="1" applyFill="1" applyBorder="1" applyAlignment="1">
      <alignment horizontal="left" vertical="top" wrapText="1"/>
    </xf>
    <xf numFmtId="0" fontId="1" fillId="5" borderId="29" xfId="0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/>
    </xf>
    <xf numFmtId="3" fontId="1" fillId="5" borderId="29" xfId="0" applyNumberFormat="1" applyFont="1" applyFill="1" applyBorder="1" applyAlignment="1">
      <alignment horizontal="left" vertical="top"/>
    </xf>
    <xf numFmtId="0" fontId="1" fillId="5" borderId="17" xfId="0" applyFont="1" applyFill="1" applyBorder="1" applyAlignment="1">
      <alignment horizontal="left" vertical="top"/>
    </xf>
    <xf numFmtId="0" fontId="1" fillId="5" borderId="29" xfId="0" applyFont="1" applyFill="1" applyBorder="1" applyAlignment="1">
      <alignment horizontal="left" vertical="top"/>
    </xf>
    <xf numFmtId="14" fontId="4" fillId="2" borderId="43" xfId="0" applyNumberFormat="1" applyFont="1" applyFill="1" applyBorder="1" applyAlignment="1" applyProtection="1">
      <alignment horizontal="left" vertical="top"/>
      <protection locked="0"/>
    </xf>
    <xf numFmtId="14" fontId="4" fillId="2" borderId="50" xfId="0" applyNumberFormat="1" applyFont="1" applyFill="1" applyBorder="1" applyAlignment="1" applyProtection="1">
      <alignment horizontal="left" vertical="top"/>
      <protection locked="0"/>
    </xf>
    <xf numFmtId="14" fontId="1" fillId="5" borderId="55" xfId="0" applyNumberFormat="1" applyFont="1" applyFill="1" applyBorder="1" applyAlignment="1">
      <alignment horizontal="left" vertical="top"/>
    </xf>
    <xf numFmtId="14" fontId="1" fillId="5" borderId="50" xfId="0" applyNumberFormat="1" applyFont="1" applyFill="1" applyBorder="1" applyAlignment="1">
      <alignment horizontal="left" vertical="top"/>
    </xf>
    <xf numFmtId="0" fontId="1" fillId="5" borderId="32" xfId="0" applyFont="1" applyFill="1" applyBorder="1" applyAlignment="1">
      <alignment horizontal="left" vertical="top"/>
    </xf>
    <xf numFmtId="164" fontId="4" fillId="2" borderId="17" xfId="0" applyNumberFormat="1" applyFont="1" applyFill="1" applyBorder="1" applyAlignment="1" applyProtection="1">
      <alignment horizontal="left" vertical="top"/>
      <protection locked="0"/>
    </xf>
    <xf numFmtId="164" fontId="4" fillId="2" borderId="29" xfId="0" applyNumberFormat="1" applyFont="1" applyFill="1" applyBorder="1" applyAlignment="1" applyProtection="1">
      <alignment horizontal="left" vertical="top"/>
      <protection locked="0"/>
    </xf>
    <xf numFmtId="3" fontId="4" fillId="2" borderId="17" xfId="0" applyNumberFormat="1" applyFont="1" applyFill="1" applyBorder="1" applyAlignment="1" applyProtection="1">
      <alignment horizontal="left" vertical="top"/>
      <protection locked="0"/>
    </xf>
    <xf numFmtId="3" fontId="4" fillId="2" borderId="29" xfId="0" applyNumberFormat="1" applyFont="1" applyFill="1" applyBorder="1" applyAlignment="1" applyProtection="1">
      <alignment horizontal="left" vertical="top"/>
      <protection locked="0"/>
    </xf>
    <xf numFmtId="170" fontId="4" fillId="2" borderId="17" xfId="0" applyNumberFormat="1" applyFont="1" applyFill="1" applyBorder="1" applyAlignment="1" applyProtection="1">
      <alignment horizontal="left" vertical="top"/>
      <protection locked="0"/>
    </xf>
    <xf numFmtId="170" fontId="4" fillId="2" borderId="29" xfId="0" applyNumberFormat="1" applyFont="1" applyFill="1" applyBorder="1" applyAlignment="1" applyProtection="1">
      <alignment horizontal="left" vertical="top"/>
      <protection locked="0"/>
    </xf>
    <xf numFmtId="0" fontId="9" fillId="3" borderId="0" xfId="0" applyFont="1" applyFill="1" applyAlignment="1">
      <alignment horizontal="center" vertical="top"/>
    </xf>
    <xf numFmtId="0" fontId="8" fillId="0" borderId="48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" fillId="0" borderId="53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170" fontId="1" fillId="5" borderId="32" xfId="0" applyNumberFormat="1" applyFont="1" applyFill="1" applyBorder="1" applyAlignment="1">
      <alignment horizontal="left" vertical="top"/>
    </xf>
    <xf numFmtId="170" fontId="1" fillId="5" borderId="29" xfId="0" applyNumberFormat="1" applyFont="1" applyFill="1" applyBorder="1" applyAlignment="1">
      <alignment horizontal="left" vertical="top"/>
    </xf>
    <xf numFmtId="3" fontId="1" fillId="5" borderId="43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3" fontId="4" fillId="2" borderId="43" xfId="0" applyNumberFormat="1" applyFont="1" applyFill="1" applyBorder="1" applyAlignment="1" applyProtection="1">
      <alignment horizontal="center" vertical="top"/>
      <protection locked="0"/>
    </xf>
    <xf numFmtId="3" fontId="4" fillId="2" borderId="50" xfId="0" applyNumberFormat="1" applyFont="1" applyFill="1" applyBorder="1" applyAlignment="1" applyProtection="1">
      <alignment horizontal="center" vertical="top"/>
      <protection locked="0"/>
    </xf>
    <xf numFmtId="0" fontId="1" fillId="5" borderId="32" xfId="0" applyFont="1" applyFill="1" applyBorder="1" applyAlignment="1">
      <alignment horizontal="left" vertical="top" wrapText="1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29" xfId="0" applyFill="1" applyBorder="1" applyAlignment="1" applyProtection="1">
      <alignment horizontal="left" vertical="top"/>
      <protection locked="0"/>
    </xf>
    <xf numFmtId="0" fontId="8" fillId="0" borderId="48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0" fontId="1" fillId="5" borderId="55" xfId="0" applyFont="1" applyFill="1" applyBorder="1" applyAlignment="1">
      <alignment horizontal="left" vertical="top"/>
    </xf>
    <xf numFmtId="0" fontId="1" fillId="5" borderId="50" xfId="0" applyFont="1" applyFill="1" applyBorder="1" applyAlignment="1">
      <alignment horizontal="left" vertical="top"/>
    </xf>
    <xf numFmtId="0" fontId="0" fillId="2" borderId="43" xfId="0" applyFill="1" applyBorder="1" applyAlignment="1" applyProtection="1">
      <alignment horizontal="left" vertical="top"/>
      <protection locked="0"/>
    </xf>
    <xf numFmtId="0" fontId="0" fillId="2" borderId="50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5" borderId="32" xfId="0" applyFill="1" applyBorder="1" applyAlignment="1">
      <alignment horizontal="center" vertical="top" wrapText="1"/>
    </xf>
    <xf numFmtId="0" fontId="0" fillId="5" borderId="29" xfId="0" applyFill="1" applyBorder="1" applyAlignment="1">
      <alignment horizontal="center" vertical="top" wrapText="1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65" xfId="0" quotePrefix="1" applyBorder="1" applyAlignment="1">
      <alignment horizontal="center" wrapText="1"/>
    </xf>
    <xf numFmtId="0" fontId="0" fillId="0" borderId="5" xfId="0" quotePrefix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8" fillId="0" borderId="4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8" fillId="0" borderId="4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0" borderId="48" xfId="0" applyFont="1" applyBorder="1" applyAlignment="1"/>
    <xf numFmtId="0" fontId="8" fillId="0" borderId="2" xfId="0" applyFont="1" applyBorder="1" applyAlignment="1"/>
    <xf numFmtId="0" fontId="8" fillId="0" borderId="54" xfId="0" applyFont="1" applyBorder="1" applyAlignment="1"/>
    <xf numFmtId="3" fontId="0" fillId="2" borderId="55" xfId="0" applyNumberFormat="1" applyFill="1" applyBorder="1" applyAlignment="1" applyProtection="1">
      <alignment horizontal="center"/>
      <protection locked="0"/>
    </xf>
    <xf numFmtId="3" fontId="0" fillId="2" borderId="50" xfId="0" applyNumberFormat="1" applyFill="1" applyBorder="1" applyAlignment="1" applyProtection="1">
      <alignment horizontal="center"/>
      <protection locked="0"/>
    </xf>
    <xf numFmtId="3" fontId="0" fillId="2" borderId="32" xfId="0" applyNumberFormat="1" applyFill="1" applyBorder="1" applyAlignment="1" applyProtection="1">
      <alignment horizontal="center"/>
      <protection locked="0"/>
    </xf>
    <xf numFmtId="3" fontId="0" fillId="2" borderId="29" xfId="0" applyNumberFormat="1" applyFill="1" applyBorder="1" applyAlignment="1" applyProtection="1">
      <alignment horizontal="center"/>
      <protection locked="0"/>
    </xf>
    <xf numFmtId="3" fontId="1" fillId="5" borderId="55" xfId="0" applyNumberFormat="1" applyFont="1" applyFill="1" applyBorder="1" applyAlignment="1">
      <alignment horizontal="center"/>
    </xf>
    <xf numFmtId="3" fontId="1" fillId="5" borderId="50" xfId="0" applyNumberFormat="1" applyFont="1" applyFill="1" applyBorder="1" applyAlignment="1">
      <alignment horizontal="center"/>
    </xf>
    <xf numFmtId="3" fontId="1" fillId="5" borderId="32" xfId="0" applyNumberFormat="1" applyFont="1" applyFill="1" applyBorder="1" applyAlignment="1">
      <alignment horizontal="center"/>
    </xf>
    <xf numFmtId="3" fontId="1" fillId="5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8" fillId="0" borderId="57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0" fontId="8" fillId="0" borderId="4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8" xfId="0" applyFont="1" applyBorder="1" applyAlignment="1">
      <alignment horizontal="left" vertical="top"/>
    </xf>
    <xf numFmtId="0" fontId="8" fillId="0" borderId="54" xfId="0" applyFont="1" applyBorder="1" applyAlignment="1">
      <alignment horizontal="left"/>
    </xf>
    <xf numFmtId="0" fontId="1" fillId="0" borderId="69" xfId="0" applyFont="1" applyBorder="1" applyAlignment="1">
      <alignment horizontal="center"/>
    </xf>
    <xf numFmtId="0" fontId="8" fillId="0" borderId="54" xfId="0" applyFont="1" applyBorder="1" applyAlignment="1">
      <alignment horizontal="left" vertical="top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44" xfId="0" applyNumberFormat="1" applyFont="1" applyBorder="1" applyAlignment="1">
      <alignment horizontal="left" vertical="top"/>
    </xf>
    <xf numFmtId="1" fontId="8" fillId="0" borderId="58" xfId="0" applyNumberFormat="1" applyFont="1" applyBorder="1" applyAlignment="1">
      <alignment horizontal="left" vertical="top"/>
    </xf>
    <xf numFmtId="1" fontId="8" fillId="0" borderId="44" xfId="0" applyNumberFormat="1" applyFont="1" applyBorder="1" applyAlignment="1">
      <alignment horizontal="left" vertical="top" wrapText="1"/>
    </xf>
    <xf numFmtId="1" fontId="8" fillId="0" borderId="58" xfId="0" applyNumberFormat="1" applyFont="1" applyBorder="1" applyAlignment="1">
      <alignment horizontal="left" vertical="top" wrapText="1"/>
    </xf>
    <xf numFmtId="1" fontId="1" fillId="0" borderId="51" xfId="0" applyNumberFormat="1" applyFont="1" applyBorder="1" applyAlignment="1">
      <alignment horizontal="left"/>
    </xf>
    <xf numFmtId="1" fontId="1" fillId="0" borderId="74" xfId="0" applyNumberFormat="1" applyFont="1" applyBorder="1" applyAlignment="1">
      <alignment horizontal="left"/>
    </xf>
    <xf numFmtId="0" fontId="1" fillId="0" borderId="72" xfId="0" applyFont="1" applyBorder="1" applyAlignment="1">
      <alignment horizontal="left" wrapText="1"/>
    </xf>
    <xf numFmtId="0" fontId="1" fillId="0" borderId="7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5" borderId="17" xfId="0" applyFont="1" applyFill="1" applyBorder="1" applyAlignment="1">
      <alignment horizontal="center" vertical="top" wrapText="1"/>
    </xf>
    <xf numFmtId="0" fontId="0" fillId="2" borderId="32" xfId="0" applyFill="1" applyBorder="1" applyAlignment="1" applyProtection="1">
      <alignment horizontal="center" vertical="top" wrapText="1"/>
      <protection locked="0"/>
    </xf>
    <xf numFmtId="0" fontId="0" fillId="2" borderId="29" xfId="0" applyFill="1" applyBorder="1" applyAlignment="1" applyProtection="1">
      <alignment horizontal="center" vertical="top" wrapText="1"/>
      <protection locked="0"/>
    </xf>
    <xf numFmtId="1" fontId="8" fillId="0" borderId="47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1" fontId="8" fillId="0" borderId="49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6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>
          <fgColor auto="1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11</xdr:row>
      <xdr:rowOff>0</xdr:rowOff>
    </xdr:from>
    <xdr:to>
      <xdr:col>37</xdr:col>
      <xdr:colOff>304800</xdr:colOff>
      <xdr:row>11</xdr:row>
      <xdr:rowOff>304800</xdr:rowOff>
    </xdr:to>
    <xdr:sp macro="" textlink="">
      <xdr:nvSpPr>
        <xdr:cNvPr id="8193" name="AutoShape 1" descr="First Things First">
          <a:extLst>
            <a:ext uri="{FF2B5EF4-FFF2-40B4-BE49-F238E27FC236}">
              <a16:creationId xmlns:a16="http://schemas.microsoft.com/office/drawing/2014/main" id="{22120DE0-922E-4C59-AAA0-BB7B0D9FB05C}"/>
            </a:ext>
          </a:extLst>
        </xdr:cNvPr>
        <xdr:cNvSpPr>
          <a:spLocks noChangeAspect="1" noChangeArrowheads="1"/>
        </xdr:cNvSpPr>
      </xdr:nvSpPr>
      <xdr:spPr bwMode="auto">
        <a:xfrm>
          <a:off x="225552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508001</xdr:colOff>
      <xdr:row>4</xdr:row>
      <xdr:rowOff>79375</xdr:rowOff>
    </xdr:from>
    <xdr:to>
      <xdr:col>9</xdr:col>
      <xdr:colOff>142875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BBB6B7-71BE-4587-ABA2-2D74CB465C0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598" t="17522" r="71527" b="76282"/>
        <a:stretch/>
      </xdr:blipFill>
      <xdr:spPr bwMode="auto">
        <a:xfrm>
          <a:off x="508001" y="841375"/>
          <a:ext cx="5151091" cy="682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8:J25"/>
  <sheetViews>
    <sheetView showGridLines="0" tabSelected="1" zoomScaleNormal="100" zoomScaleSheetLayoutView="100" workbookViewId="0">
      <selection activeCell="B22" sqref="B22"/>
    </sheetView>
  </sheetViews>
  <sheetFormatPr defaultRowHeight="15" x14ac:dyDescent="0.25"/>
  <sheetData>
    <row r="8" spans="1:10" x14ac:dyDescent="0.25">
      <c r="B8" s="374"/>
      <c r="C8" s="374"/>
      <c r="D8" s="374"/>
      <c r="E8" s="374"/>
      <c r="F8" s="374"/>
      <c r="G8" s="374"/>
      <c r="H8" s="374"/>
      <c r="I8" s="374"/>
    </row>
    <row r="12" spans="1:10" ht="27" x14ac:dyDescent="0.35">
      <c r="B12" s="375" t="s">
        <v>41</v>
      </c>
      <c r="C12" s="375"/>
      <c r="D12" s="375"/>
      <c r="E12" s="375"/>
      <c r="F12" s="375"/>
      <c r="G12" s="375"/>
      <c r="H12" s="375"/>
      <c r="I12" s="375"/>
    </row>
    <row r="14" spans="1:10" ht="50.25" customHeight="1" x14ac:dyDescent="0.35">
      <c r="A14" s="378" t="s">
        <v>218</v>
      </c>
      <c r="B14" s="375"/>
      <c r="C14" s="375"/>
      <c r="D14" s="375"/>
      <c r="E14" s="375"/>
      <c r="F14" s="375"/>
      <c r="G14" s="375"/>
      <c r="H14" s="375"/>
      <c r="I14" s="375"/>
      <c r="J14" s="375"/>
    </row>
    <row r="19" spans="1:9" ht="23.25" x14ac:dyDescent="0.35">
      <c r="B19" s="376" t="s">
        <v>42</v>
      </c>
      <c r="C19" s="376"/>
      <c r="D19" s="376"/>
      <c r="E19" s="376"/>
      <c r="F19" s="376"/>
      <c r="G19" s="376"/>
      <c r="H19" s="376"/>
      <c r="I19" s="376"/>
    </row>
    <row r="21" spans="1:9" ht="23.25" x14ac:dyDescent="0.35">
      <c r="B21" s="377">
        <v>43971</v>
      </c>
      <c r="C21" s="377"/>
      <c r="D21" s="377"/>
      <c r="E21" s="377"/>
      <c r="F21" s="377"/>
      <c r="G21" s="377"/>
      <c r="H21" s="377"/>
      <c r="I21" s="377"/>
    </row>
    <row r="25" spans="1:9" x14ac:dyDescent="0.25">
      <c r="A25" s="269" t="s">
        <v>318</v>
      </c>
    </row>
  </sheetData>
  <sheetProtection algorithmName="SHA-512" hashValue="qD5l5+mMkvRykB79EaSUQpiGaX5wzpDnPHFcm0OxmQz9XwYuWyjJPNY+qx9MeuGy6DS2N8lwd64i5LMDFMMefw==" saltValue="B1QltXsoLeTIHqhU/89+JA==" spinCount="100000" sheet="1" objects="1" scenarios="1"/>
  <mergeCells count="5">
    <mergeCell ref="B8:I8"/>
    <mergeCell ref="B12:I12"/>
    <mergeCell ref="B19:I19"/>
    <mergeCell ref="B21:I21"/>
    <mergeCell ref="A14:J14"/>
  </mergeCells>
  <printOptions horizontalCentered="1"/>
  <pageMargins left="0.2" right="0.2" top="0.75" bottom="0.75" header="0.3" footer="0.3"/>
  <pageSetup scale="90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B1:F80"/>
  <sheetViews>
    <sheetView workbookViewId="0">
      <selection activeCell="D1" sqref="D1:D9"/>
    </sheetView>
  </sheetViews>
  <sheetFormatPr defaultRowHeight="15" x14ac:dyDescent="0.25"/>
  <cols>
    <col min="2" max="2" width="50.7109375" bestFit="1" customWidth="1"/>
    <col min="3" max="3" width="33.140625" bestFit="1" customWidth="1"/>
  </cols>
  <sheetData>
    <row r="1" spans="2:6" x14ac:dyDescent="0.25">
      <c r="B1" s="1" t="s">
        <v>13</v>
      </c>
      <c r="D1" s="1" t="s">
        <v>26</v>
      </c>
      <c r="F1" s="1" t="s">
        <v>45</v>
      </c>
    </row>
    <row r="2" spans="2:6" x14ac:dyDescent="0.25">
      <c r="B2" s="3" t="s">
        <v>8</v>
      </c>
      <c r="D2" t="s">
        <v>27</v>
      </c>
      <c r="F2" s="18">
        <v>0</v>
      </c>
    </row>
    <row r="3" spans="2:6" x14ac:dyDescent="0.25">
      <c r="B3" s="3" t="s">
        <v>12</v>
      </c>
      <c r="D3" s="4" t="s">
        <v>28</v>
      </c>
      <c r="E3" s="4"/>
      <c r="F3" s="18">
        <v>2.0833333333333332E-2</v>
      </c>
    </row>
    <row r="4" spans="2:6" x14ac:dyDescent="0.25">
      <c r="B4" s="3" t="s">
        <v>9</v>
      </c>
      <c r="D4" s="4" t="s">
        <v>29</v>
      </c>
      <c r="E4" s="4"/>
      <c r="F4" s="18">
        <v>4.1666666666666699E-2</v>
      </c>
    </row>
    <row r="5" spans="2:6" x14ac:dyDescent="0.25">
      <c r="B5" s="3" t="s">
        <v>10</v>
      </c>
      <c r="D5" s="4" t="s">
        <v>30</v>
      </c>
      <c r="E5" s="4"/>
      <c r="F5" s="18">
        <v>6.25E-2</v>
      </c>
    </row>
    <row r="6" spans="2:6" x14ac:dyDescent="0.25">
      <c r="B6" s="3" t="s">
        <v>11</v>
      </c>
      <c r="D6" s="4" t="s">
        <v>31</v>
      </c>
      <c r="E6" s="4"/>
      <c r="F6" s="18">
        <v>8.3333333333333301E-2</v>
      </c>
    </row>
    <row r="7" spans="2:6" ht="5.0999999999999996" customHeight="1" x14ac:dyDescent="0.25">
      <c r="D7" s="4" t="s">
        <v>32</v>
      </c>
      <c r="E7" s="4"/>
      <c r="F7" s="18">
        <v>0.104166666666667</v>
      </c>
    </row>
    <row r="8" spans="2:6" x14ac:dyDescent="0.25">
      <c r="B8" s="1" t="s">
        <v>15</v>
      </c>
      <c r="D8" s="4" t="s">
        <v>33</v>
      </c>
      <c r="E8" s="4"/>
      <c r="F8" s="18">
        <v>0.125</v>
      </c>
    </row>
    <row r="9" spans="2:6" x14ac:dyDescent="0.25">
      <c r="B9" t="s">
        <v>202</v>
      </c>
      <c r="D9" s="4"/>
      <c r="E9" s="4"/>
      <c r="F9" s="18">
        <v>0.14583333333333301</v>
      </c>
    </row>
    <row r="10" spans="2:6" x14ac:dyDescent="0.25">
      <c r="B10" t="s">
        <v>219</v>
      </c>
      <c r="D10" s="4"/>
      <c r="E10" s="4"/>
      <c r="F10" s="18">
        <v>0.16666666666666699</v>
      </c>
    </row>
    <row r="11" spans="2:6" x14ac:dyDescent="0.25">
      <c r="D11" s="4"/>
      <c r="E11" s="4"/>
      <c r="F11" s="18">
        <v>0.1875</v>
      </c>
    </row>
    <row r="12" spans="2:6" x14ac:dyDescent="0.25">
      <c r="D12" s="4"/>
      <c r="E12" s="4"/>
      <c r="F12" s="18">
        <v>0.20833333333333301</v>
      </c>
    </row>
    <row r="13" spans="2:6" x14ac:dyDescent="0.25">
      <c r="D13" s="4"/>
      <c r="E13" s="4"/>
      <c r="F13" s="18">
        <v>0.22916666666666699</v>
      </c>
    </row>
    <row r="14" spans="2:6" x14ac:dyDescent="0.25">
      <c r="D14" s="4"/>
      <c r="E14" s="4"/>
      <c r="F14" s="18">
        <v>0.25</v>
      </c>
    </row>
    <row r="15" spans="2:6" x14ac:dyDescent="0.25">
      <c r="D15" s="4"/>
      <c r="E15" s="4"/>
      <c r="F15" s="18">
        <v>0.27083333333333298</v>
      </c>
    </row>
    <row r="16" spans="2:6" x14ac:dyDescent="0.25">
      <c r="B16" s="1" t="s">
        <v>25</v>
      </c>
      <c r="D16" s="4"/>
      <c r="E16" s="4"/>
      <c r="F16" s="18">
        <v>0.29166666666666702</v>
      </c>
    </row>
    <row r="17" spans="2:6" x14ac:dyDescent="0.25">
      <c r="B17" t="s">
        <v>17</v>
      </c>
      <c r="D17" s="4"/>
      <c r="E17" s="4"/>
      <c r="F17" s="18">
        <v>0.3125</v>
      </c>
    </row>
    <row r="18" spans="2:6" x14ac:dyDescent="0.25">
      <c r="B18" t="s">
        <v>18</v>
      </c>
      <c r="D18" s="4"/>
      <c r="E18" s="4"/>
      <c r="F18" s="18">
        <v>0.33333333333333298</v>
      </c>
    </row>
    <row r="19" spans="2:6" x14ac:dyDescent="0.25">
      <c r="B19" t="s">
        <v>19</v>
      </c>
      <c r="F19" s="18">
        <v>0.35416666666666702</v>
      </c>
    </row>
    <row r="20" spans="2:6" x14ac:dyDescent="0.25">
      <c r="B20" t="s">
        <v>20</v>
      </c>
      <c r="F20" s="18">
        <v>0.375</v>
      </c>
    </row>
    <row r="21" spans="2:6" x14ac:dyDescent="0.25">
      <c r="B21" t="s">
        <v>21</v>
      </c>
      <c r="F21" s="18">
        <v>0.39583333333333298</v>
      </c>
    </row>
    <row r="22" spans="2:6" x14ac:dyDescent="0.25">
      <c r="B22" t="s">
        <v>22</v>
      </c>
      <c r="F22" s="18">
        <v>0.41666666666666702</v>
      </c>
    </row>
    <row r="23" spans="2:6" x14ac:dyDescent="0.25">
      <c r="B23" t="s">
        <v>23</v>
      </c>
      <c r="F23" s="18">
        <v>0.4375</v>
      </c>
    </row>
    <row r="24" spans="2:6" x14ac:dyDescent="0.25">
      <c r="B24" t="s">
        <v>24</v>
      </c>
      <c r="F24" s="18">
        <v>0.45833333333333298</v>
      </c>
    </row>
    <row r="25" spans="2:6" x14ac:dyDescent="0.25">
      <c r="B25" t="s">
        <v>16</v>
      </c>
      <c r="F25" s="18">
        <v>0.47916666666666702</v>
      </c>
    </row>
    <row r="26" spans="2:6" x14ac:dyDescent="0.25">
      <c r="F26" s="18">
        <v>0.5</v>
      </c>
    </row>
    <row r="27" spans="2:6" x14ac:dyDescent="0.25">
      <c r="F27" s="18">
        <v>0.52083333333333304</v>
      </c>
    </row>
    <row r="28" spans="2:6" x14ac:dyDescent="0.25">
      <c r="B28" s="1" t="s">
        <v>80</v>
      </c>
      <c r="F28" s="18">
        <v>0.54166666666666696</v>
      </c>
    </row>
    <row r="29" spans="2:6" x14ac:dyDescent="0.25">
      <c r="B29" t="s">
        <v>81</v>
      </c>
      <c r="F29" s="18">
        <v>0.5625</v>
      </c>
    </row>
    <row r="30" spans="2:6" x14ac:dyDescent="0.25">
      <c r="B30" t="s">
        <v>82</v>
      </c>
      <c r="F30" s="18">
        <v>0.58333333333333304</v>
      </c>
    </row>
    <row r="31" spans="2:6" x14ac:dyDescent="0.25">
      <c r="B31" t="s">
        <v>83</v>
      </c>
      <c r="F31" s="18">
        <v>0.60416666666666696</v>
      </c>
    </row>
    <row r="32" spans="2:6" x14ac:dyDescent="0.25">
      <c r="B32" t="s">
        <v>84</v>
      </c>
      <c r="F32" s="18">
        <v>0.625</v>
      </c>
    </row>
    <row r="33" spans="2:6" x14ac:dyDescent="0.25">
      <c r="B33" t="s">
        <v>85</v>
      </c>
      <c r="F33" s="18">
        <v>0.64583333333333304</v>
      </c>
    </row>
    <row r="34" spans="2:6" x14ac:dyDescent="0.25">
      <c r="B34" t="s">
        <v>86</v>
      </c>
      <c r="F34" s="18">
        <v>0.66666666666666696</v>
      </c>
    </row>
    <row r="35" spans="2:6" x14ac:dyDescent="0.25">
      <c r="B35" t="s">
        <v>87</v>
      </c>
      <c r="F35" s="18">
        <v>0.6875</v>
      </c>
    </row>
    <row r="36" spans="2:6" x14ac:dyDescent="0.25">
      <c r="B36" t="s">
        <v>88</v>
      </c>
      <c r="F36" s="18">
        <v>0.70833333333333304</v>
      </c>
    </row>
    <row r="37" spans="2:6" x14ac:dyDescent="0.25">
      <c r="F37" s="18">
        <v>0.72916666666666696</v>
      </c>
    </row>
    <row r="38" spans="2:6" x14ac:dyDescent="0.25">
      <c r="B38" s="1" t="s">
        <v>89</v>
      </c>
      <c r="F38" s="18">
        <v>0.75</v>
      </c>
    </row>
    <row r="39" spans="2:6" x14ac:dyDescent="0.25">
      <c r="B39" s="29" t="s">
        <v>90</v>
      </c>
      <c r="F39" s="18">
        <v>0.77083333333333304</v>
      </c>
    </row>
    <row r="40" spans="2:6" x14ac:dyDescent="0.25">
      <c r="B40" s="29" t="s">
        <v>91</v>
      </c>
      <c r="F40" s="18">
        <v>0.79166666666666696</v>
      </c>
    </row>
    <row r="41" spans="2:6" x14ac:dyDescent="0.25">
      <c r="B41" s="29" t="s">
        <v>12</v>
      </c>
      <c r="F41" s="18">
        <v>0.8125</v>
      </c>
    </row>
    <row r="42" spans="2:6" x14ac:dyDescent="0.25">
      <c r="B42" s="29" t="s">
        <v>92</v>
      </c>
      <c r="F42" s="18">
        <v>0.83333333333333304</v>
      </c>
    </row>
    <row r="43" spans="2:6" x14ac:dyDescent="0.25">
      <c r="B43" s="29" t="s">
        <v>93</v>
      </c>
      <c r="F43" s="18">
        <v>0.85416666666666696</v>
      </c>
    </row>
    <row r="44" spans="2:6" x14ac:dyDescent="0.25">
      <c r="F44" s="18">
        <v>0.875</v>
      </c>
    </row>
    <row r="45" spans="2:6" x14ac:dyDescent="0.25">
      <c r="B45" s="1" t="s">
        <v>94</v>
      </c>
      <c r="F45" s="18">
        <v>0.89583333333333304</v>
      </c>
    </row>
    <row r="46" spans="2:6" x14ac:dyDescent="0.25">
      <c r="B46" t="s">
        <v>95</v>
      </c>
      <c r="F46" s="18">
        <v>0.91666666666666696</v>
      </c>
    </row>
    <row r="47" spans="2:6" x14ac:dyDescent="0.25">
      <c r="B47" t="s">
        <v>96</v>
      </c>
      <c r="F47" s="18">
        <v>0.9375</v>
      </c>
    </row>
    <row r="48" spans="2:6" x14ac:dyDescent="0.25">
      <c r="B48" t="s">
        <v>97</v>
      </c>
      <c r="F48" s="18">
        <v>0.95833333333333304</v>
      </c>
    </row>
    <row r="49" spans="2:6" x14ac:dyDescent="0.25">
      <c r="F49" s="18">
        <v>0.97916666666666696</v>
      </c>
    </row>
    <row r="50" spans="2:6" x14ac:dyDescent="0.25">
      <c r="B50" s="1" t="s">
        <v>98</v>
      </c>
    </row>
    <row r="51" spans="2:6" x14ac:dyDescent="0.25">
      <c r="B51" t="s">
        <v>100</v>
      </c>
    </row>
    <row r="52" spans="2:6" x14ac:dyDescent="0.25">
      <c r="B52" t="s">
        <v>99</v>
      </c>
    </row>
    <row r="54" spans="2:6" x14ac:dyDescent="0.25">
      <c r="B54" s="1" t="s">
        <v>117</v>
      </c>
    </row>
    <row r="55" spans="2:6" x14ac:dyDescent="0.25">
      <c r="B55" s="10" t="s">
        <v>223</v>
      </c>
    </row>
    <row r="56" spans="2:6" x14ac:dyDescent="0.25">
      <c r="B56" s="28" t="s">
        <v>228</v>
      </c>
    </row>
    <row r="57" spans="2:6" x14ac:dyDescent="0.25">
      <c r="B57" t="s">
        <v>332</v>
      </c>
    </row>
    <row r="58" spans="2:6" x14ac:dyDescent="0.25">
      <c r="B58" s="1" t="s">
        <v>89</v>
      </c>
    </row>
    <row r="59" spans="2:6" x14ac:dyDescent="0.25">
      <c r="B59" s="3" t="s">
        <v>8</v>
      </c>
    </row>
    <row r="60" spans="2:6" x14ac:dyDescent="0.25">
      <c r="B60" s="68" t="s">
        <v>229</v>
      </c>
    </row>
    <row r="61" spans="2:6" x14ac:dyDescent="0.25">
      <c r="B61" s="68" t="s">
        <v>230</v>
      </c>
    </row>
    <row r="62" spans="2:6" x14ac:dyDescent="0.25">
      <c r="B62" s="29"/>
    </row>
    <row r="63" spans="2:6" x14ac:dyDescent="0.25">
      <c r="B63" s="29"/>
    </row>
    <row r="65" spans="2:3" x14ac:dyDescent="0.25">
      <c r="B65" s="1" t="s">
        <v>80</v>
      </c>
      <c r="C65" s="1" t="s">
        <v>140</v>
      </c>
    </row>
    <row r="66" spans="2:3" x14ac:dyDescent="0.25">
      <c r="B66" t="s">
        <v>141</v>
      </c>
      <c r="C66" t="s">
        <v>142</v>
      </c>
    </row>
    <row r="67" spans="2:3" ht="30" x14ac:dyDescent="0.25">
      <c r="B67" t="s">
        <v>160</v>
      </c>
      <c r="C67" s="35" t="s">
        <v>143</v>
      </c>
    </row>
    <row r="68" spans="2:3" x14ac:dyDescent="0.25">
      <c r="B68" t="s">
        <v>161</v>
      </c>
      <c r="C68" t="s">
        <v>85</v>
      </c>
    </row>
    <row r="69" spans="2:3" ht="45" x14ac:dyDescent="0.25">
      <c r="B69" t="s">
        <v>162</v>
      </c>
      <c r="C69" s="35" t="s">
        <v>144</v>
      </c>
    </row>
    <row r="70" spans="2:3" x14ac:dyDescent="0.25">
      <c r="B70" t="s">
        <v>163</v>
      </c>
      <c r="C70" s="35"/>
    </row>
    <row r="71" spans="2:3" ht="30" x14ac:dyDescent="0.25">
      <c r="B71" s="35" t="s">
        <v>86</v>
      </c>
      <c r="C71" s="1" t="s">
        <v>231</v>
      </c>
    </row>
    <row r="72" spans="2:3" x14ac:dyDescent="0.25">
      <c r="B72" t="s">
        <v>87</v>
      </c>
      <c r="C72" s="3" t="s">
        <v>232</v>
      </c>
    </row>
    <row r="73" spans="2:3" x14ac:dyDescent="0.25">
      <c r="B73" t="s">
        <v>145</v>
      </c>
      <c r="C73" s="68" t="s">
        <v>233</v>
      </c>
    </row>
    <row r="74" spans="2:3" x14ac:dyDescent="0.25">
      <c r="B74" s="1" t="s">
        <v>146</v>
      </c>
      <c r="C74" s="69" t="s">
        <v>234</v>
      </c>
    </row>
    <row r="75" spans="2:3" x14ac:dyDescent="0.25">
      <c r="B75" t="s">
        <v>147</v>
      </c>
    </row>
    <row r="76" spans="2:3" x14ac:dyDescent="0.25">
      <c r="B76" t="s">
        <v>148</v>
      </c>
    </row>
    <row r="77" spans="2:3" x14ac:dyDescent="0.25">
      <c r="B77" t="s">
        <v>149</v>
      </c>
    </row>
    <row r="78" spans="2:3" x14ac:dyDescent="0.25">
      <c r="B78" t="s">
        <v>150</v>
      </c>
    </row>
    <row r="79" spans="2:3" x14ac:dyDescent="0.25">
      <c r="B79" t="s">
        <v>151</v>
      </c>
    </row>
    <row r="80" spans="2:3" x14ac:dyDescent="0.25">
      <c r="B80" t="s">
        <v>152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46"/>
  <sheetViews>
    <sheetView showGridLines="0" zoomScaleNormal="100" zoomScaleSheetLayoutView="100" workbookViewId="0">
      <selection activeCell="E7" sqref="E7:F7"/>
    </sheetView>
  </sheetViews>
  <sheetFormatPr defaultRowHeight="15" x14ac:dyDescent="0.25"/>
  <cols>
    <col min="1" max="1" width="5.28515625" style="32" customWidth="1"/>
    <col min="2" max="2" width="67.7109375" customWidth="1"/>
    <col min="3" max="6" width="15.7109375" customWidth="1"/>
    <col min="8" max="8" width="10.140625" bestFit="1" customWidth="1"/>
    <col min="9" max="9" width="9.42578125" bestFit="1" customWidth="1"/>
  </cols>
  <sheetData>
    <row r="1" spans="1:15" x14ac:dyDescent="0.25">
      <c r="A1" s="404" t="str">
        <f>IF(ISBLANK(E7)=TRUE, "", E7)</f>
        <v/>
      </c>
      <c r="B1" s="404"/>
      <c r="C1" s="76"/>
      <c r="D1" s="76"/>
      <c r="E1" s="77"/>
      <c r="F1" s="77"/>
    </row>
    <row r="2" spans="1:15" ht="9" customHeight="1" x14ac:dyDescent="0.25">
      <c r="A2" s="78"/>
      <c r="B2" s="79"/>
      <c r="C2" s="79"/>
      <c r="D2" s="79"/>
      <c r="E2" s="79"/>
      <c r="F2" s="79"/>
    </row>
    <row r="3" spans="1:15" ht="15.75" x14ac:dyDescent="0.25">
      <c r="A3" s="407" t="s">
        <v>313</v>
      </c>
      <c r="B3" s="407"/>
      <c r="C3" s="407"/>
      <c r="D3" s="407"/>
      <c r="E3" s="407"/>
      <c r="F3" s="407"/>
    </row>
    <row r="4" spans="1:15" ht="9" customHeight="1" x14ac:dyDescent="0.25">
      <c r="A4" s="78"/>
      <c r="B4" s="79"/>
      <c r="C4" s="79"/>
      <c r="D4" s="79"/>
      <c r="E4" s="79"/>
      <c r="F4" s="79"/>
    </row>
    <row r="5" spans="1:15" x14ac:dyDescent="0.25">
      <c r="A5" s="104" t="s">
        <v>34</v>
      </c>
      <c r="B5" s="105" t="s">
        <v>35</v>
      </c>
      <c r="C5" s="408" t="s">
        <v>221</v>
      </c>
      <c r="D5" s="409"/>
      <c r="E5" s="408" t="s">
        <v>14</v>
      </c>
      <c r="F5" s="409"/>
    </row>
    <row r="6" spans="1:15" x14ac:dyDescent="0.25">
      <c r="A6" s="405" t="s">
        <v>0</v>
      </c>
      <c r="B6" s="406"/>
      <c r="C6" s="81"/>
      <c r="D6" s="81"/>
      <c r="E6" s="82"/>
      <c r="F6" s="83"/>
    </row>
    <row r="7" spans="1:15" x14ac:dyDescent="0.25">
      <c r="A7" s="84">
        <v>1</v>
      </c>
      <c r="B7" s="85" t="s">
        <v>122</v>
      </c>
      <c r="C7" s="397" t="s">
        <v>222</v>
      </c>
      <c r="D7" s="392"/>
      <c r="E7" s="383"/>
      <c r="F7" s="384"/>
    </row>
    <row r="8" spans="1:15" x14ac:dyDescent="0.25">
      <c r="A8" s="84">
        <v>2</v>
      </c>
      <c r="B8" s="85" t="s">
        <v>1</v>
      </c>
      <c r="C8" s="397" t="s">
        <v>241</v>
      </c>
      <c r="D8" s="392"/>
      <c r="E8" s="383"/>
      <c r="F8" s="384"/>
    </row>
    <row r="9" spans="1:15" x14ac:dyDescent="0.25">
      <c r="A9" s="84">
        <v>3</v>
      </c>
      <c r="B9" s="85" t="s">
        <v>2</v>
      </c>
      <c r="C9" s="397" t="s">
        <v>240</v>
      </c>
      <c r="D9" s="392"/>
      <c r="E9" s="383"/>
      <c r="F9" s="384"/>
    </row>
    <row r="10" spans="1:15" x14ac:dyDescent="0.25">
      <c r="A10" s="84">
        <v>4</v>
      </c>
      <c r="B10" s="85" t="s">
        <v>3</v>
      </c>
      <c r="C10" s="410">
        <v>6025551212</v>
      </c>
      <c r="D10" s="411"/>
      <c r="E10" s="402"/>
      <c r="F10" s="403"/>
    </row>
    <row r="11" spans="1:15" x14ac:dyDescent="0.25">
      <c r="A11" s="84">
        <v>5</v>
      </c>
      <c r="B11" s="85" t="s">
        <v>4</v>
      </c>
      <c r="C11" s="397" t="s">
        <v>242</v>
      </c>
      <c r="D11" s="392"/>
      <c r="E11" s="383"/>
      <c r="F11" s="384"/>
    </row>
    <row r="12" spans="1:15" x14ac:dyDescent="0.25">
      <c r="A12" s="84">
        <v>6</v>
      </c>
      <c r="B12" s="85" t="s">
        <v>164</v>
      </c>
      <c r="C12" s="397" t="s">
        <v>243</v>
      </c>
      <c r="D12" s="392"/>
      <c r="E12" s="383"/>
      <c r="F12" s="384"/>
      <c r="O12" s="2"/>
    </row>
    <row r="13" spans="1:15" x14ac:dyDescent="0.25">
      <c r="A13" s="84">
        <v>7</v>
      </c>
      <c r="B13" s="85" t="s">
        <v>5</v>
      </c>
      <c r="C13" s="397" t="s">
        <v>244</v>
      </c>
      <c r="D13" s="392"/>
      <c r="E13" s="383"/>
      <c r="F13" s="384"/>
      <c r="O13" s="2"/>
    </row>
    <row r="14" spans="1:15" x14ac:dyDescent="0.25">
      <c r="A14" s="84">
        <v>8</v>
      </c>
      <c r="B14" s="85" t="s">
        <v>123</v>
      </c>
      <c r="C14" s="397">
        <v>85001</v>
      </c>
      <c r="D14" s="392"/>
      <c r="E14" s="383"/>
      <c r="F14" s="384"/>
      <c r="O14" s="2"/>
    </row>
    <row r="15" spans="1:15" x14ac:dyDescent="0.25">
      <c r="A15" s="86">
        <v>9</v>
      </c>
      <c r="B15" s="87" t="s">
        <v>239</v>
      </c>
      <c r="C15" s="395">
        <v>43830</v>
      </c>
      <c r="D15" s="396"/>
      <c r="E15" s="393"/>
      <c r="F15" s="394"/>
      <c r="O15" s="2"/>
    </row>
    <row r="16" spans="1:15" x14ac:dyDescent="0.25">
      <c r="A16" s="405" t="s">
        <v>245</v>
      </c>
      <c r="B16" s="406"/>
      <c r="C16" s="88"/>
      <c r="D16" s="88"/>
      <c r="E16" s="89"/>
      <c r="F16" s="90"/>
      <c r="O16" s="2"/>
    </row>
    <row r="17" spans="1:15" x14ac:dyDescent="0.25">
      <c r="A17" s="84">
        <v>10</v>
      </c>
      <c r="B17" s="85" t="s">
        <v>203</v>
      </c>
      <c r="C17" s="387" t="s">
        <v>202</v>
      </c>
      <c r="D17" s="388"/>
      <c r="E17" s="381"/>
      <c r="F17" s="382"/>
      <c r="O17" s="2"/>
    </row>
    <row r="18" spans="1:15" x14ac:dyDescent="0.25">
      <c r="A18" s="84">
        <v>11</v>
      </c>
      <c r="B18" s="85" t="s">
        <v>125</v>
      </c>
      <c r="C18" s="391" t="s">
        <v>224</v>
      </c>
      <c r="D18" s="392"/>
      <c r="E18" s="383"/>
      <c r="F18" s="384"/>
      <c r="O18" s="2"/>
    </row>
    <row r="19" spans="1:15" x14ac:dyDescent="0.25">
      <c r="A19" s="84">
        <v>12</v>
      </c>
      <c r="B19" s="91" t="s">
        <v>246</v>
      </c>
      <c r="C19" s="389">
        <v>4</v>
      </c>
      <c r="D19" s="390"/>
      <c r="E19" s="400"/>
      <c r="F19" s="401"/>
      <c r="H19" s="39"/>
      <c r="O19" s="2"/>
    </row>
    <row r="20" spans="1:15" x14ac:dyDescent="0.25">
      <c r="A20" s="84">
        <v>13</v>
      </c>
      <c r="B20" s="91" t="s">
        <v>209</v>
      </c>
      <c r="C20" s="391" t="s">
        <v>100</v>
      </c>
      <c r="D20" s="392"/>
      <c r="E20" s="383"/>
      <c r="F20" s="384"/>
      <c r="H20" s="39"/>
      <c r="O20" s="2"/>
    </row>
    <row r="21" spans="1:15" x14ac:dyDescent="0.25">
      <c r="A21" s="84">
        <v>14</v>
      </c>
      <c r="B21" s="102" t="s">
        <v>235</v>
      </c>
      <c r="C21" s="389" t="s">
        <v>150</v>
      </c>
      <c r="D21" s="390"/>
      <c r="E21" s="398"/>
      <c r="F21" s="399"/>
      <c r="O21" s="2"/>
    </row>
    <row r="22" spans="1:15" x14ac:dyDescent="0.25">
      <c r="A22" s="84">
        <v>15</v>
      </c>
      <c r="B22" s="85" t="s">
        <v>247</v>
      </c>
      <c r="C22" s="391" t="s">
        <v>100</v>
      </c>
      <c r="D22" s="392"/>
      <c r="E22" s="383"/>
      <c r="F22" s="384"/>
      <c r="O22" s="2"/>
    </row>
    <row r="23" spans="1:15" ht="30" customHeight="1" x14ac:dyDescent="0.25">
      <c r="A23" s="84">
        <v>16</v>
      </c>
      <c r="B23" s="103" t="s">
        <v>236</v>
      </c>
      <c r="C23" s="387" t="s">
        <v>24</v>
      </c>
      <c r="D23" s="388"/>
      <c r="E23" s="381"/>
      <c r="F23" s="382"/>
      <c r="O23" s="2"/>
    </row>
    <row r="24" spans="1:15" ht="30" customHeight="1" x14ac:dyDescent="0.25">
      <c r="A24" s="84">
        <v>17</v>
      </c>
      <c r="B24" s="103" t="s">
        <v>249</v>
      </c>
      <c r="C24" s="387"/>
      <c r="D24" s="388"/>
      <c r="E24" s="381"/>
      <c r="F24" s="382"/>
      <c r="O24" s="2"/>
    </row>
    <row r="25" spans="1:15" ht="30" customHeight="1" x14ac:dyDescent="0.25">
      <c r="A25" s="84">
        <v>18</v>
      </c>
      <c r="B25" s="103" t="s">
        <v>250</v>
      </c>
      <c r="C25" s="387"/>
      <c r="D25" s="388"/>
      <c r="E25" s="381"/>
      <c r="F25" s="382"/>
      <c r="O25" s="2"/>
    </row>
    <row r="26" spans="1:15" ht="45" x14ac:dyDescent="0.25">
      <c r="A26" s="84">
        <v>19</v>
      </c>
      <c r="B26" s="91" t="s">
        <v>319</v>
      </c>
      <c r="C26" s="391" t="s">
        <v>99</v>
      </c>
      <c r="D26" s="392"/>
      <c r="E26" s="383"/>
      <c r="F26" s="384"/>
      <c r="O26" s="2"/>
    </row>
    <row r="27" spans="1:15" ht="16.5" customHeight="1" x14ac:dyDescent="0.25">
      <c r="A27" s="84">
        <v>20</v>
      </c>
      <c r="B27" s="91" t="s">
        <v>334</v>
      </c>
      <c r="C27" s="385">
        <v>0</v>
      </c>
      <c r="D27" s="386"/>
      <c r="E27" s="379"/>
      <c r="F27" s="380"/>
      <c r="O27" s="2"/>
    </row>
    <row r="28" spans="1:15" x14ac:dyDescent="0.25">
      <c r="A28" s="84">
        <v>21</v>
      </c>
      <c r="B28" s="91" t="s">
        <v>289</v>
      </c>
      <c r="C28" s="385">
        <v>0.5</v>
      </c>
      <c r="D28" s="386"/>
      <c r="E28" s="379"/>
      <c r="F28" s="380"/>
      <c r="O28" s="2"/>
    </row>
    <row r="29" spans="1:15" x14ac:dyDescent="0.25">
      <c r="A29" s="86">
        <v>22</v>
      </c>
      <c r="B29" s="92" t="s">
        <v>248</v>
      </c>
      <c r="C29" s="412">
        <v>251</v>
      </c>
      <c r="D29" s="413"/>
      <c r="E29" s="414"/>
      <c r="F29" s="415"/>
      <c r="O29" s="2"/>
    </row>
    <row r="30" spans="1:15" x14ac:dyDescent="0.25">
      <c r="A30" s="405" t="s">
        <v>45</v>
      </c>
      <c r="B30" s="406"/>
      <c r="C30" s="81"/>
      <c r="D30" s="81"/>
      <c r="E30" s="82"/>
      <c r="F30" s="83"/>
    </row>
    <row r="31" spans="1:15" x14ac:dyDescent="0.25">
      <c r="A31" s="93"/>
      <c r="B31" s="94"/>
      <c r="C31" s="95" t="s">
        <v>53</v>
      </c>
      <c r="D31" s="96" t="s">
        <v>54</v>
      </c>
      <c r="E31" s="95" t="s">
        <v>53</v>
      </c>
      <c r="F31" s="96" t="s">
        <v>54</v>
      </c>
    </row>
    <row r="32" spans="1:15" x14ac:dyDescent="0.25">
      <c r="A32" s="84">
        <v>23</v>
      </c>
      <c r="B32" s="85" t="s">
        <v>46</v>
      </c>
      <c r="C32" s="97">
        <v>0.27083333333333298</v>
      </c>
      <c r="D32" s="98">
        <v>0.72916666666666696</v>
      </c>
      <c r="E32" s="271"/>
      <c r="F32" s="272"/>
      <c r="I32" s="221"/>
    </row>
    <row r="33" spans="1:6" x14ac:dyDescent="0.25">
      <c r="A33" s="84">
        <v>24</v>
      </c>
      <c r="B33" s="85" t="s">
        <v>47</v>
      </c>
      <c r="C33" s="97">
        <v>0.27083333333333298</v>
      </c>
      <c r="D33" s="98">
        <v>0.72916666666666696</v>
      </c>
      <c r="E33" s="271"/>
      <c r="F33" s="272"/>
    </row>
    <row r="34" spans="1:6" x14ac:dyDescent="0.25">
      <c r="A34" s="84">
        <v>25</v>
      </c>
      <c r="B34" s="85" t="s">
        <v>48</v>
      </c>
      <c r="C34" s="97">
        <v>0.27083333333333298</v>
      </c>
      <c r="D34" s="98">
        <v>0.72916666666666696</v>
      </c>
      <c r="E34" s="271"/>
      <c r="F34" s="272"/>
    </row>
    <row r="35" spans="1:6" x14ac:dyDescent="0.25">
      <c r="A35" s="84">
        <v>26</v>
      </c>
      <c r="B35" s="85" t="s">
        <v>49</v>
      </c>
      <c r="C35" s="97">
        <v>0.27083333333333298</v>
      </c>
      <c r="D35" s="98">
        <v>0.72916666666666696</v>
      </c>
      <c r="E35" s="271"/>
      <c r="F35" s="272"/>
    </row>
    <row r="36" spans="1:6" x14ac:dyDescent="0.25">
      <c r="A36" s="84">
        <v>27</v>
      </c>
      <c r="B36" s="85" t="s">
        <v>50</v>
      </c>
      <c r="C36" s="97">
        <v>0.27083333333333298</v>
      </c>
      <c r="D36" s="98">
        <v>0.72916666666666696</v>
      </c>
      <c r="E36" s="271"/>
      <c r="F36" s="272"/>
    </row>
    <row r="37" spans="1:6" x14ac:dyDescent="0.25">
      <c r="A37" s="84">
        <v>28</v>
      </c>
      <c r="B37" s="85" t="s">
        <v>51</v>
      </c>
      <c r="C37" s="97"/>
      <c r="D37" s="98"/>
      <c r="E37" s="271"/>
      <c r="F37" s="272"/>
    </row>
    <row r="38" spans="1:6" x14ac:dyDescent="0.25">
      <c r="A38" s="86">
        <v>29</v>
      </c>
      <c r="B38" s="92" t="s">
        <v>52</v>
      </c>
      <c r="C38" s="99"/>
      <c r="D38" s="100"/>
      <c r="E38" s="273"/>
      <c r="F38" s="274"/>
    </row>
    <row r="39" spans="1:6" x14ac:dyDescent="0.25">
      <c r="A39" s="419" t="s">
        <v>238</v>
      </c>
      <c r="B39" s="420"/>
      <c r="C39" s="420"/>
      <c r="D39" s="420"/>
      <c r="E39" s="420"/>
      <c r="F39" s="421"/>
    </row>
    <row r="40" spans="1:6" ht="28.5" customHeight="1" x14ac:dyDescent="0.25">
      <c r="A40" s="84">
        <v>30</v>
      </c>
      <c r="B40" s="85" t="s">
        <v>251</v>
      </c>
      <c r="C40" s="416" t="s">
        <v>86</v>
      </c>
      <c r="D40" s="388"/>
      <c r="E40" s="417"/>
      <c r="F40" s="418"/>
    </row>
    <row r="41" spans="1:6" x14ac:dyDescent="0.25">
      <c r="A41" s="84">
        <v>31</v>
      </c>
      <c r="B41" s="91" t="s">
        <v>252</v>
      </c>
      <c r="C41" s="397" t="s">
        <v>100</v>
      </c>
      <c r="D41" s="392"/>
      <c r="E41" s="417"/>
      <c r="F41" s="418"/>
    </row>
    <row r="42" spans="1:6" ht="30" customHeight="1" x14ac:dyDescent="0.25">
      <c r="A42" s="84">
        <v>32</v>
      </c>
      <c r="B42" s="103" t="s">
        <v>338</v>
      </c>
      <c r="C42" s="416" t="s">
        <v>85</v>
      </c>
      <c r="D42" s="388"/>
      <c r="E42" s="426"/>
      <c r="F42" s="427"/>
    </row>
    <row r="43" spans="1:6" ht="30" customHeight="1" x14ac:dyDescent="0.25">
      <c r="A43" s="84">
        <v>33</v>
      </c>
      <c r="B43" s="103" t="s">
        <v>339</v>
      </c>
      <c r="C43" s="428"/>
      <c r="D43" s="429"/>
      <c r="E43" s="426"/>
      <c r="F43" s="427"/>
    </row>
    <row r="44" spans="1:6" ht="30" customHeight="1" x14ac:dyDescent="0.25">
      <c r="A44" s="101">
        <v>34</v>
      </c>
      <c r="B44" s="103" t="s">
        <v>340</v>
      </c>
      <c r="C44" s="428"/>
      <c r="D44" s="429"/>
      <c r="E44" s="430"/>
      <c r="F44" s="427"/>
    </row>
    <row r="45" spans="1:6" x14ac:dyDescent="0.25">
      <c r="A45" s="84">
        <v>35</v>
      </c>
      <c r="B45" s="91" t="s">
        <v>253</v>
      </c>
      <c r="C45" s="397" t="s">
        <v>230</v>
      </c>
      <c r="D45" s="392"/>
      <c r="E45" s="417"/>
      <c r="F45" s="418"/>
    </row>
    <row r="46" spans="1:6" x14ac:dyDescent="0.25">
      <c r="A46" s="86">
        <v>36</v>
      </c>
      <c r="B46" s="87" t="s">
        <v>254</v>
      </c>
      <c r="C46" s="422" t="s">
        <v>233</v>
      </c>
      <c r="D46" s="423"/>
      <c r="E46" s="424"/>
      <c r="F46" s="425"/>
    </row>
  </sheetData>
  <sheetProtection algorithmName="SHA-512" hashValue="1H+FW/eTSRUAxqPb6sSH27VmZJd5BXI/xYOtZG/yu0nObIintXOe/342cONdpLkJzj3Vnyea64P8nP0KsK2z8A==" saltValue="lNONl7mAjl5DpcTtWMoaRQ==" spinCount="100000" sheet="1" objects="1" scenarios="1"/>
  <mergeCells count="66">
    <mergeCell ref="C46:D46"/>
    <mergeCell ref="E46:F46"/>
    <mergeCell ref="C42:D42"/>
    <mergeCell ref="E42:F42"/>
    <mergeCell ref="C43:D43"/>
    <mergeCell ref="E43:F43"/>
    <mergeCell ref="C45:D45"/>
    <mergeCell ref="E45:F45"/>
    <mergeCell ref="C44:D44"/>
    <mergeCell ref="E44:F44"/>
    <mergeCell ref="C29:D29"/>
    <mergeCell ref="E29:F29"/>
    <mergeCell ref="C40:D40"/>
    <mergeCell ref="E40:F40"/>
    <mergeCell ref="C41:D41"/>
    <mergeCell ref="E41:F41"/>
    <mergeCell ref="A39:F39"/>
    <mergeCell ref="A1:B1"/>
    <mergeCell ref="A6:B6"/>
    <mergeCell ref="A16:B16"/>
    <mergeCell ref="A30:B30"/>
    <mergeCell ref="A3:F3"/>
    <mergeCell ref="C5:D5"/>
    <mergeCell ref="C7:D7"/>
    <mergeCell ref="C12:D12"/>
    <mergeCell ref="C8:D8"/>
    <mergeCell ref="C9:D9"/>
    <mergeCell ref="C11:D11"/>
    <mergeCell ref="C10:D10"/>
    <mergeCell ref="E5:F5"/>
    <mergeCell ref="E7:F7"/>
    <mergeCell ref="E8:F8"/>
    <mergeCell ref="E9:F9"/>
    <mergeCell ref="E12:F12"/>
    <mergeCell ref="E10:F10"/>
    <mergeCell ref="E11:F11"/>
    <mergeCell ref="E13:F13"/>
    <mergeCell ref="E14:F14"/>
    <mergeCell ref="E15:F15"/>
    <mergeCell ref="C15:D15"/>
    <mergeCell ref="C14:D14"/>
    <mergeCell ref="C13:D13"/>
    <mergeCell ref="C22:D22"/>
    <mergeCell ref="C21:D21"/>
    <mergeCell ref="C20:D20"/>
    <mergeCell ref="C17:D17"/>
    <mergeCell ref="E22:F22"/>
    <mergeCell ref="E21:F21"/>
    <mergeCell ref="E20:F20"/>
    <mergeCell ref="E19:F19"/>
    <mergeCell ref="E18:F18"/>
    <mergeCell ref="E17:F17"/>
    <mergeCell ref="C28:D28"/>
    <mergeCell ref="C27:D27"/>
    <mergeCell ref="C25:D25"/>
    <mergeCell ref="C19:D19"/>
    <mergeCell ref="C18:D18"/>
    <mergeCell ref="C24:D24"/>
    <mergeCell ref="C23:D23"/>
    <mergeCell ref="C26:D26"/>
    <mergeCell ref="E28:F28"/>
    <mergeCell ref="E27:F27"/>
    <mergeCell ref="E25:F25"/>
    <mergeCell ref="E24:F24"/>
    <mergeCell ref="E23:F23"/>
    <mergeCell ref="E26:F26"/>
  </mergeCells>
  <conditionalFormatting sqref="C21">
    <cfRule type="expression" dxfId="25" priority="8">
      <formula>$C$20="No"</formula>
    </cfRule>
  </conditionalFormatting>
  <conditionalFormatting sqref="C27:C29">
    <cfRule type="expression" dxfId="24" priority="7">
      <formula>$C$23="No"</formula>
    </cfRule>
  </conditionalFormatting>
  <conditionalFormatting sqref="E21">
    <cfRule type="expression" dxfId="23" priority="3">
      <formula>E20="No"</formula>
    </cfRule>
  </conditionalFormatting>
  <conditionalFormatting sqref="E23:E25">
    <cfRule type="expression" dxfId="22" priority="2">
      <formula>$E$22="No"</formula>
    </cfRule>
  </conditionalFormatting>
  <conditionalFormatting sqref="E42:F44">
    <cfRule type="expression" dxfId="21" priority="1">
      <formula>$E$41="No"</formula>
    </cfRule>
  </conditionalFormatting>
  <dataValidations count="2">
    <dataValidation type="date" operator="lessThanOrEqual" allowBlank="1" showInputMessage="1" showErrorMessage="1" error="The fiscal year reported should end on or before December 31, 2019." sqref="E15:F15" xr:uid="{226663FF-219D-4D8F-BFEF-09B1B19E2077}">
      <formula1>43830</formula1>
    </dataValidation>
    <dataValidation type="whole" operator="lessThanOrEqual" allowBlank="1" showInputMessage="1" showErrorMessage="1" error="Do not enter a value greater than 366." sqref="E29:F29" xr:uid="{B4DE790B-10DC-4399-8E87-7B7A88F5CA77}">
      <formula1>366</formula1>
    </dataValidation>
  </dataValidations>
  <printOptions horizontalCentered="1"/>
  <pageMargins left="0.2" right="0.2" top="0.75" bottom="0.75" header="0.3" footer="0.3"/>
  <pageSetup scale="90" orientation="landscape" horizontalDpi="1200" verticalDpi="1200" r:id="rId1"/>
  <headerFooter>
    <oddHeader>&amp;C&amp;"Times New Roman,Bold"First Things First Cost of Quality Study
Provider Survey for Certified Family Homes and Child Care Group Homes</oddHeader>
    <oddFooter>&amp;LQuestions? Contact Burns &amp; Associates, Inc. at CostofQuality@burnshealthpolicy.com / or (602) 241-8515&amp;RPrinted &amp;D</oddFooter>
  </headerFooter>
  <rowBreaks count="1" manualBreakCount="1">
    <brk id="38" max="5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0000000}">
          <x14:formula1>
            <xm:f>'Drop Down Lists'!$B$17:$B$25</xm:f>
          </x14:formula1>
          <xm:sqref>C23:C25 E23:E25</xm:sqref>
        </x14:dataValidation>
        <x14:dataValidation type="list" allowBlank="1" showInputMessage="1" showErrorMessage="1" xr:uid="{00000000-0002-0000-0100-000001000000}">
          <x14:formula1>
            <xm:f>'Drop Down Lists'!$F$2:$F$49</xm:f>
          </x14:formula1>
          <xm:sqref>C32:F38</xm:sqref>
        </x14:dataValidation>
        <x14:dataValidation type="list" allowBlank="1" showInputMessage="1" showErrorMessage="1" xr:uid="{00000000-0002-0000-0100-000002000000}">
          <x14:formula1>
            <xm:f>'Drop Down Lists'!$B$51:$B$52</xm:f>
          </x14:formula1>
          <xm:sqref>C22 C20 E22 E20 C41 E41 C26 E26</xm:sqref>
        </x14:dataValidation>
        <x14:dataValidation type="list" allowBlank="1" showInputMessage="1" showErrorMessage="1" xr:uid="{00000000-0002-0000-0100-000004000000}">
          <x14:formula1>
            <xm:f>'Drop Down Lists'!$B$9:$B$10</xm:f>
          </x14:formula1>
          <xm:sqref>C17 E17</xm:sqref>
        </x14:dataValidation>
        <x14:dataValidation type="list" allowBlank="1" showInputMessage="1" showErrorMessage="1" xr:uid="{00000000-0002-0000-0100-000005000000}">
          <x14:formula1>
            <xm:f>'Drop Down Lists'!$B$66:$B$73</xm:f>
          </x14:formula1>
          <xm:sqref>C40:F40</xm:sqref>
        </x14:dataValidation>
        <x14:dataValidation type="list" allowBlank="1" showInputMessage="1" showErrorMessage="1" xr:uid="{00000000-0002-0000-0100-000006000000}">
          <x14:formula1>
            <xm:f>'Drop Down Lists'!$C$67:$C$69</xm:f>
          </x14:formula1>
          <xm:sqref>C42:C44 D42:D43 E42:E44 F42:F43</xm:sqref>
        </x14:dataValidation>
        <x14:dataValidation type="list" allowBlank="1" showInputMessage="1" showErrorMessage="1" xr:uid="{00000000-0002-0000-0100-000007000000}">
          <x14:formula1>
            <xm:f>'Drop Down Lists'!$B$59:$B$61</xm:f>
          </x14:formula1>
          <xm:sqref>C45:F45</xm:sqref>
        </x14:dataValidation>
        <x14:dataValidation type="list" allowBlank="1" showInputMessage="1" showErrorMessage="1" xr:uid="{00000000-0002-0000-0100-000008000000}">
          <x14:formula1>
            <xm:f>'Drop Down Lists'!$C$72:$C$74</xm:f>
          </x14:formula1>
          <xm:sqref>C46:F46</xm:sqref>
        </x14:dataValidation>
        <x14:dataValidation type="list" allowBlank="1" showInputMessage="1" showErrorMessage="1" xr:uid="{DF7B9681-AC49-41DC-8B64-2E89E05275A2}">
          <x14:formula1>
            <xm:f>'Drop Down Lists'!$D$2:$D$8</xm:f>
          </x14:formula1>
          <xm:sqref>C21:D21 E21:F21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V47"/>
  <sheetViews>
    <sheetView showGridLines="0" zoomScaleNormal="100" zoomScaleSheetLayoutView="100" workbookViewId="0">
      <selection activeCell="M9" sqref="M9"/>
    </sheetView>
  </sheetViews>
  <sheetFormatPr defaultRowHeight="15" x14ac:dyDescent="0.25"/>
  <cols>
    <col min="1" max="1" width="5.28515625" style="78" customWidth="1"/>
    <col min="2" max="2" width="67.7109375" customWidth="1"/>
    <col min="3" max="22" width="7.7109375" customWidth="1"/>
  </cols>
  <sheetData>
    <row r="1" spans="1:22" x14ac:dyDescent="0.25">
      <c r="A1" s="444" t="str">
        <f>IF(ISBLANK('Provider Overview'!E7)=TRUE, "",'Provider Overview'!E7)</f>
        <v/>
      </c>
      <c r="B1" s="444"/>
      <c r="C1" s="11"/>
      <c r="D1" s="11"/>
      <c r="E1" s="11"/>
      <c r="F1" s="11"/>
      <c r="G1" s="11"/>
      <c r="H1" s="11"/>
      <c r="I1" s="11"/>
      <c r="J1" s="11"/>
      <c r="K1" s="11"/>
      <c r="L1" s="11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9" customHeight="1" x14ac:dyDescent="0.25"/>
    <row r="3" spans="1:22" ht="48.75" customHeight="1" x14ac:dyDescent="0.25">
      <c r="A3" s="443" t="s">
        <v>314</v>
      </c>
      <c r="B3" s="443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22" ht="9" customHeight="1" x14ac:dyDescent="0.25">
      <c r="A4" s="133"/>
      <c r="B4" s="33"/>
      <c r="C4" s="33"/>
      <c r="D4" s="40"/>
      <c r="E4" s="33"/>
      <c r="F4" s="40"/>
      <c r="M4" s="51"/>
      <c r="N4" s="51"/>
      <c r="O4" s="51"/>
      <c r="P4" s="51"/>
    </row>
    <row r="5" spans="1:22" x14ac:dyDescent="0.25">
      <c r="A5" s="80" t="s">
        <v>34</v>
      </c>
      <c r="B5" s="109" t="s">
        <v>35</v>
      </c>
      <c r="C5" s="431" t="s">
        <v>221</v>
      </c>
      <c r="D5" s="432"/>
      <c r="E5" s="432"/>
      <c r="F5" s="432"/>
      <c r="G5" s="432"/>
      <c r="H5" s="432"/>
      <c r="I5" s="432"/>
      <c r="J5" s="432"/>
      <c r="K5" s="432"/>
      <c r="L5" s="432"/>
      <c r="M5" s="431" t="s">
        <v>14</v>
      </c>
      <c r="N5" s="432"/>
      <c r="O5" s="432"/>
      <c r="P5" s="432"/>
      <c r="Q5" s="432"/>
      <c r="R5" s="432"/>
      <c r="S5" s="432"/>
      <c r="T5" s="432"/>
      <c r="U5" s="432"/>
      <c r="V5" s="433"/>
    </row>
    <row r="6" spans="1:22" x14ac:dyDescent="0.25">
      <c r="A6" s="120" t="s">
        <v>276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120"/>
      <c r="N6" s="58"/>
      <c r="O6" s="58"/>
      <c r="P6" s="58"/>
      <c r="Q6" s="58"/>
      <c r="R6" s="58"/>
      <c r="S6" s="58"/>
      <c r="T6" s="58"/>
      <c r="U6" s="58"/>
      <c r="V6" s="121"/>
    </row>
    <row r="7" spans="1:22" ht="15" customHeight="1" x14ac:dyDescent="0.25">
      <c r="A7" s="445"/>
      <c r="B7" s="446"/>
      <c r="C7" s="434" t="s">
        <v>195</v>
      </c>
      <c r="D7" s="435"/>
      <c r="E7" s="436" t="s">
        <v>176</v>
      </c>
      <c r="F7" s="436"/>
      <c r="G7" s="436" t="s">
        <v>177</v>
      </c>
      <c r="H7" s="436"/>
      <c r="I7" s="436" t="s">
        <v>196</v>
      </c>
      <c r="J7" s="436"/>
      <c r="K7" s="436" t="s">
        <v>178</v>
      </c>
      <c r="L7" s="438"/>
      <c r="M7" s="434" t="s">
        <v>195</v>
      </c>
      <c r="N7" s="435"/>
      <c r="O7" s="436" t="s">
        <v>176</v>
      </c>
      <c r="P7" s="436"/>
      <c r="Q7" s="436" t="s">
        <v>177</v>
      </c>
      <c r="R7" s="436"/>
      <c r="S7" s="436" t="s">
        <v>196</v>
      </c>
      <c r="T7" s="436"/>
      <c r="U7" s="436" t="s">
        <v>178</v>
      </c>
      <c r="V7" s="437"/>
    </row>
    <row r="8" spans="1:22" ht="30" x14ac:dyDescent="0.25">
      <c r="A8" s="447"/>
      <c r="B8" s="448"/>
      <c r="C8" s="116" t="s">
        <v>59</v>
      </c>
      <c r="D8" s="45" t="s">
        <v>211</v>
      </c>
      <c r="E8" s="45" t="s">
        <v>59</v>
      </c>
      <c r="F8" s="45" t="s">
        <v>211</v>
      </c>
      <c r="G8" s="45" t="s">
        <v>59</v>
      </c>
      <c r="H8" s="45" t="s">
        <v>211</v>
      </c>
      <c r="I8" s="45" t="s">
        <v>59</v>
      </c>
      <c r="J8" s="45" t="s">
        <v>211</v>
      </c>
      <c r="K8" s="45" t="s">
        <v>59</v>
      </c>
      <c r="L8" s="139" t="s">
        <v>211</v>
      </c>
      <c r="M8" s="116" t="s">
        <v>59</v>
      </c>
      <c r="N8" s="45" t="s">
        <v>211</v>
      </c>
      <c r="O8" s="45" t="s">
        <v>59</v>
      </c>
      <c r="P8" s="45" t="s">
        <v>211</v>
      </c>
      <c r="Q8" s="45" t="s">
        <v>59</v>
      </c>
      <c r="R8" s="45" t="s">
        <v>211</v>
      </c>
      <c r="S8" s="45" t="s">
        <v>59</v>
      </c>
      <c r="T8" s="45" t="s">
        <v>211</v>
      </c>
      <c r="U8" s="45" t="s">
        <v>59</v>
      </c>
      <c r="V8" s="107" t="s">
        <v>211</v>
      </c>
    </row>
    <row r="9" spans="1:22" x14ac:dyDescent="0.25">
      <c r="A9" s="86">
        <v>1</v>
      </c>
      <c r="B9" s="112" t="s">
        <v>275</v>
      </c>
      <c r="C9" s="118">
        <v>25</v>
      </c>
      <c r="D9" s="55"/>
      <c r="E9" s="55">
        <v>22.5</v>
      </c>
      <c r="F9" s="55"/>
      <c r="G9" s="55">
        <v>22.5</v>
      </c>
      <c r="H9" s="55"/>
      <c r="I9" s="55">
        <v>20</v>
      </c>
      <c r="J9" s="55"/>
      <c r="K9" s="55">
        <v>20</v>
      </c>
      <c r="L9" s="140"/>
      <c r="M9" s="318"/>
      <c r="N9" s="319"/>
      <c r="O9" s="319"/>
      <c r="P9" s="319"/>
      <c r="Q9" s="319"/>
      <c r="R9" s="319"/>
      <c r="S9" s="319"/>
      <c r="T9" s="319"/>
      <c r="U9" s="319"/>
      <c r="V9" s="320"/>
    </row>
    <row r="10" spans="1:22" x14ac:dyDescent="0.25">
      <c r="A10" s="120" t="s">
        <v>255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20"/>
      <c r="N10" s="58"/>
      <c r="O10" s="58"/>
      <c r="P10" s="58"/>
      <c r="Q10" s="58"/>
      <c r="R10" s="58"/>
      <c r="S10" s="58"/>
      <c r="T10" s="58"/>
      <c r="U10" s="58"/>
      <c r="V10" s="121"/>
    </row>
    <row r="11" spans="1:22" x14ac:dyDescent="0.25">
      <c r="A11" s="439"/>
      <c r="B11" s="440"/>
      <c r="C11" s="434" t="s">
        <v>195</v>
      </c>
      <c r="D11" s="435"/>
      <c r="E11" s="436" t="s">
        <v>176</v>
      </c>
      <c r="F11" s="436"/>
      <c r="G11" s="436" t="s">
        <v>177</v>
      </c>
      <c r="H11" s="436"/>
      <c r="I11" s="436" t="s">
        <v>196</v>
      </c>
      <c r="J11" s="436"/>
      <c r="K11" s="436" t="s">
        <v>178</v>
      </c>
      <c r="L11" s="438"/>
      <c r="M11" s="434" t="s">
        <v>195</v>
      </c>
      <c r="N11" s="435"/>
      <c r="O11" s="436" t="s">
        <v>176</v>
      </c>
      <c r="P11" s="436"/>
      <c r="Q11" s="436" t="s">
        <v>177</v>
      </c>
      <c r="R11" s="436"/>
      <c r="S11" s="436" t="s">
        <v>196</v>
      </c>
      <c r="T11" s="436"/>
      <c r="U11" s="436" t="s">
        <v>178</v>
      </c>
      <c r="V11" s="437"/>
    </row>
    <row r="12" spans="1:22" ht="30" x14ac:dyDescent="0.25">
      <c r="A12" s="441"/>
      <c r="B12" s="442"/>
      <c r="C12" s="116" t="s">
        <v>59</v>
      </c>
      <c r="D12" s="45" t="s">
        <v>211</v>
      </c>
      <c r="E12" s="45" t="s">
        <v>59</v>
      </c>
      <c r="F12" s="45" t="s">
        <v>211</v>
      </c>
      <c r="G12" s="45" t="s">
        <v>59</v>
      </c>
      <c r="H12" s="45" t="s">
        <v>211</v>
      </c>
      <c r="I12" s="45" t="s">
        <v>59</v>
      </c>
      <c r="J12" s="45" t="s">
        <v>211</v>
      </c>
      <c r="K12" s="45" t="s">
        <v>59</v>
      </c>
      <c r="L12" s="139" t="s">
        <v>211</v>
      </c>
      <c r="M12" s="116" t="s">
        <v>59</v>
      </c>
      <c r="N12" s="45" t="s">
        <v>211</v>
      </c>
      <c r="O12" s="45" t="s">
        <v>59</v>
      </c>
      <c r="P12" s="45" t="s">
        <v>211</v>
      </c>
      <c r="Q12" s="45" t="s">
        <v>59</v>
      </c>
      <c r="R12" s="45" t="s">
        <v>211</v>
      </c>
      <c r="S12" s="45" t="s">
        <v>59</v>
      </c>
      <c r="T12" s="45" t="s">
        <v>211</v>
      </c>
      <c r="U12" s="45" t="s">
        <v>59</v>
      </c>
      <c r="V12" s="107" t="s">
        <v>211</v>
      </c>
    </row>
    <row r="13" spans="1:22" x14ac:dyDescent="0.25">
      <c r="A13" s="84">
        <v>2</v>
      </c>
      <c r="B13" s="110" t="s">
        <v>256</v>
      </c>
      <c r="C13" s="72">
        <v>1</v>
      </c>
      <c r="D13" s="75"/>
      <c r="E13" s="75"/>
      <c r="F13" s="75"/>
      <c r="G13" s="75">
        <v>1</v>
      </c>
      <c r="H13" s="75"/>
      <c r="I13" s="75"/>
      <c r="J13" s="75"/>
      <c r="K13" s="75"/>
      <c r="L13" s="73"/>
      <c r="M13" s="275"/>
      <c r="N13" s="276"/>
      <c r="O13" s="276"/>
      <c r="P13" s="276"/>
      <c r="Q13" s="276"/>
      <c r="R13" s="276"/>
      <c r="S13" s="276"/>
      <c r="T13" s="276"/>
      <c r="U13" s="276"/>
      <c r="V13" s="277"/>
    </row>
    <row r="14" spans="1:22" x14ac:dyDescent="0.25">
      <c r="A14" s="84">
        <v>3</v>
      </c>
      <c r="B14" s="110" t="s">
        <v>135</v>
      </c>
      <c r="C14" s="72"/>
      <c r="D14" s="75"/>
      <c r="E14" s="75"/>
      <c r="F14" s="75"/>
      <c r="G14" s="75">
        <v>1</v>
      </c>
      <c r="H14" s="75"/>
      <c r="I14" s="75"/>
      <c r="J14" s="75"/>
      <c r="K14" s="75"/>
      <c r="L14" s="73"/>
      <c r="M14" s="275"/>
      <c r="N14" s="276"/>
      <c r="O14" s="276"/>
      <c r="P14" s="276"/>
      <c r="Q14" s="276"/>
      <c r="R14" s="276"/>
      <c r="S14" s="276"/>
      <c r="T14" s="276"/>
      <c r="U14" s="276"/>
      <c r="V14" s="277"/>
    </row>
    <row r="15" spans="1:22" x14ac:dyDescent="0.25">
      <c r="A15" s="84">
        <v>4</v>
      </c>
      <c r="B15" s="110" t="s">
        <v>134</v>
      </c>
      <c r="C15" s="72"/>
      <c r="D15" s="75"/>
      <c r="E15" s="75"/>
      <c r="F15" s="75"/>
      <c r="G15" s="75"/>
      <c r="H15" s="75"/>
      <c r="I15" s="75">
        <v>1</v>
      </c>
      <c r="J15" s="75"/>
      <c r="K15" s="75"/>
      <c r="L15" s="73"/>
      <c r="M15" s="275"/>
      <c r="N15" s="276"/>
      <c r="O15" s="276"/>
      <c r="P15" s="276"/>
      <c r="Q15" s="276"/>
      <c r="R15" s="276"/>
      <c r="S15" s="276"/>
      <c r="T15" s="276"/>
      <c r="U15" s="276"/>
      <c r="V15" s="277"/>
    </row>
    <row r="16" spans="1:22" x14ac:dyDescent="0.25">
      <c r="A16" s="84">
        <v>5</v>
      </c>
      <c r="B16" s="110" t="s">
        <v>133</v>
      </c>
      <c r="C16" s="72"/>
      <c r="D16" s="75"/>
      <c r="E16" s="75"/>
      <c r="F16" s="75"/>
      <c r="G16" s="75"/>
      <c r="H16" s="75"/>
      <c r="I16" s="75"/>
      <c r="J16" s="75"/>
      <c r="K16" s="75"/>
      <c r="L16" s="73"/>
      <c r="M16" s="275"/>
      <c r="N16" s="276"/>
      <c r="O16" s="276"/>
      <c r="P16" s="276"/>
      <c r="Q16" s="276"/>
      <c r="R16" s="276"/>
      <c r="S16" s="276"/>
      <c r="T16" s="276"/>
      <c r="U16" s="276"/>
      <c r="V16" s="277"/>
    </row>
    <row r="17" spans="1:22" x14ac:dyDescent="0.25">
      <c r="A17" s="86">
        <v>6</v>
      </c>
      <c r="B17" s="111" t="s">
        <v>216</v>
      </c>
      <c r="C17" s="177">
        <v>1</v>
      </c>
      <c r="D17" s="310"/>
      <c r="E17" s="310" t="str">
        <f t="shared" ref="E17:L17" si="0">IF(SUM(E13:E16)&gt;0, SUM(E13:E16), "")</f>
        <v/>
      </c>
      <c r="F17" s="310" t="str">
        <f t="shared" si="0"/>
        <v/>
      </c>
      <c r="G17" s="310">
        <v>2</v>
      </c>
      <c r="H17" s="310"/>
      <c r="I17" s="310">
        <v>1</v>
      </c>
      <c r="J17" s="310"/>
      <c r="K17" s="310" t="str">
        <f t="shared" si="0"/>
        <v/>
      </c>
      <c r="L17" s="311" t="str">
        <f t="shared" si="0"/>
        <v/>
      </c>
      <c r="M17" s="117" t="str">
        <f>IF(SUM(M13:M16)&gt;0, SUM(M13:M16), "")</f>
        <v/>
      </c>
      <c r="N17" s="106" t="str">
        <f t="shared" ref="N17:V17" si="1">IF(SUM(N13:N16)&gt;0, SUM(N13:N16), "")</f>
        <v/>
      </c>
      <c r="O17" s="106" t="str">
        <f t="shared" si="1"/>
        <v/>
      </c>
      <c r="P17" s="106" t="str">
        <f t="shared" si="1"/>
        <v/>
      </c>
      <c r="Q17" s="106" t="str">
        <f t="shared" si="1"/>
        <v/>
      </c>
      <c r="R17" s="106" t="str">
        <f t="shared" si="1"/>
        <v/>
      </c>
      <c r="S17" s="106" t="str">
        <f t="shared" si="1"/>
        <v/>
      </c>
      <c r="T17" s="106" t="str">
        <f t="shared" si="1"/>
        <v/>
      </c>
      <c r="U17" s="106" t="str">
        <f t="shared" si="1"/>
        <v/>
      </c>
      <c r="V17" s="108" t="str">
        <f t="shared" si="1"/>
        <v/>
      </c>
    </row>
    <row r="18" spans="1:22" x14ac:dyDescent="0.25">
      <c r="A18" s="134" t="s">
        <v>257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34"/>
      <c r="N18" s="57"/>
      <c r="O18" s="57"/>
      <c r="P18" s="57"/>
      <c r="Q18" s="57"/>
      <c r="R18" s="57"/>
      <c r="S18" s="57"/>
      <c r="T18" s="57"/>
      <c r="U18" s="57"/>
      <c r="V18" s="135"/>
    </row>
    <row r="19" spans="1:22" x14ac:dyDescent="0.25">
      <c r="A19" s="84">
        <v>7</v>
      </c>
      <c r="B19" s="113" t="s">
        <v>262</v>
      </c>
      <c r="C19" s="119" t="s">
        <v>100</v>
      </c>
      <c r="D19" s="122"/>
      <c r="E19" s="123"/>
      <c r="F19" s="123"/>
      <c r="G19" s="123"/>
      <c r="H19" s="123"/>
      <c r="I19" s="123"/>
      <c r="J19" s="123"/>
      <c r="K19" s="123"/>
      <c r="L19" s="123"/>
      <c r="M19" s="278"/>
      <c r="N19" s="122"/>
      <c r="O19" s="123"/>
      <c r="P19" s="123"/>
      <c r="Q19" s="123"/>
      <c r="R19" s="123"/>
      <c r="S19" s="123"/>
      <c r="T19" s="123"/>
      <c r="U19" s="123"/>
      <c r="V19" s="124"/>
    </row>
    <row r="20" spans="1:22" x14ac:dyDescent="0.25">
      <c r="A20" s="84">
        <v>8</v>
      </c>
      <c r="B20" s="114" t="s">
        <v>258</v>
      </c>
      <c r="C20" s="125"/>
      <c r="D20" s="126"/>
      <c r="E20" s="127"/>
      <c r="F20" s="127"/>
      <c r="G20" s="127"/>
      <c r="H20" s="127"/>
      <c r="I20" s="127"/>
      <c r="J20" s="127"/>
      <c r="K20" s="127"/>
      <c r="L20" s="127"/>
      <c r="M20" s="279"/>
      <c r="N20" s="126"/>
      <c r="O20" s="127"/>
      <c r="P20" s="127"/>
      <c r="Q20" s="127"/>
      <c r="R20" s="127"/>
      <c r="S20" s="127"/>
      <c r="T20" s="127"/>
      <c r="U20" s="127"/>
      <c r="V20" s="128"/>
    </row>
    <row r="21" spans="1:22" x14ac:dyDescent="0.25">
      <c r="A21" s="84">
        <v>9</v>
      </c>
      <c r="B21" s="114" t="s">
        <v>259</v>
      </c>
      <c r="C21" s="125">
        <v>3</v>
      </c>
      <c r="D21" s="126"/>
      <c r="E21" s="127"/>
      <c r="F21" s="127"/>
      <c r="G21" s="127"/>
      <c r="H21" s="127"/>
      <c r="I21" s="127"/>
      <c r="J21" s="127"/>
      <c r="K21" s="127"/>
      <c r="L21" s="127"/>
      <c r="M21" s="279"/>
      <c r="N21" s="126"/>
      <c r="O21" s="127"/>
      <c r="P21" s="127"/>
      <c r="Q21" s="127"/>
      <c r="R21" s="127"/>
      <c r="S21" s="127"/>
      <c r="T21" s="127"/>
      <c r="U21" s="127"/>
      <c r="V21" s="128"/>
    </row>
    <row r="22" spans="1:22" x14ac:dyDescent="0.25">
      <c r="A22" s="86">
        <v>10</v>
      </c>
      <c r="B22" s="115" t="s">
        <v>260</v>
      </c>
      <c r="C22" s="129">
        <v>1</v>
      </c>
      <c r="D22" s="130"/>
      <c r="E22" s="131"/>
      <c r="F22" s="131"/>
      <c r="G22" s="131"/>
      <c r="H22" s="131"/>
      <c r="I22" s="131"/>
      <c r="J22" s="131"/>
      <c r="K22" s="131"/>
      <c r="L22" s="131"/>
      <c r="M22" s="280"/>
      <c r="N22" s="130"/>
      <c r="O22" s="131"/>
      <c r="P22" s="131"/>
      <c r="Q22" s="131"/>
      <c r="R22" s="131"/>
      <c r="S22" s="131"/>
      <c r="T22" s="131"/>
      <c r="U22" s="131"/>
      <c r="V22" s="132"/>
    </row>
    <row r="23" spans="1:22" ht="15" customHeight="1" x14ac:dyDescent="0.25">
      <c r="A23" s="134" t="s">
        <v>261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6"/>
      <c r="N23" s="137"/>
      <c r="O23" s="137"/>
      <c r="P23" s="137"/>
      <c r="Q23" s="137"/>
      <c r="R23" s="137"/>
      <c r="S23" s="137"/>
      <c r="T23" s="137"/>
      <c r="U23" s="137"/>
      <c r="V23" s="138"/>
    </row>
    <row r="24" spans="1:22" s="79" customFormat="1" x14ac:dyDescent="0.25">
      <c r="A24" s="84">
        <v>11</v>
      </c>
      <c r="B24" s="141" t="s">
        <v>165</v>
      </c>
      <c r="C24" s="142" t="s">
        <v>99</v>
      </c>
      <c r="D24" s="143"/>
      <c r="E24" s="143"/>
      <c r="F24" s="143"/>
      <c r="G24" s="143"/>
      <c r="H24" s="143"/>
      <c r="I24" s="143"/>
      <c r="J24" s="143"/>
      <c r="K24" s="143"/>
      <c r="L24" s="143"/>
      <c r="M24" s="281"/>
      <c r="N24" s="143"/>
      <c r="O24" s="143"/>
      <c r="P24" s="143"/>
      <c r="Q24" s="143"/>
      <c r="R24" s="143"/>
      <c r="S24" s="143"/>
      <c r="T24" s="143"/>
      <c r="U24" s="143"/>
      <c r="V24" s="144"/>
    </row>
    <row r="25" spans="1:22" s="79" customFormat="1" x14ac:dyDescent="0.25">
      <c r="A25" s="84"/>
      <c r="B25" s="141" t="s">
        <v>166</v>
      </c>
      <c r="C25" s="145"/>
      <c r="D25" s="143"/>
      <c r="E25" s="143"/>
      <c r="F25" s="143"/>
      <c r="G25" s="143"/>
      <c r="H25" s="143"/>
      <c r="I25" s="143"/>
      <c r="J25" s="143"/>
      <c r="K25" s="143"/>
      <c r="L25" s="143"/>
      <c r="M25" s="145"/>
      <c r="N25" s="143"/>
      <c r="O25" s="143"/>
      <c r="P25" s="143"/>
      <c r="Q25" s="143"/>
      <c r="R25" s="143"/>
      <c r="S25" s="143"/>
      <c r="T25" s="143"/>
      <c r="U25" s="143"/>
      <c r="V25" s="144"/>
    </row>
    <row r="26" spans="1:22" s="79" customFormat="1" ht="15.75" customHeight="1" x14ac:dyDescent="0.25">
      <c r="A26" s="84">
        <v>12</v>
      </c>
      <c r="B26" s="157" t="s">
        <v>264</v>
      </c>
      <c r="C26" s="142" t="s">
        <v>99</v>
      </c>
      <c r="D26" s="143"/>
      <c r="E26" s="143"/>
      <c r="F26" s="143"/>
      <c r="G26" s="143"/>
      <c r="H26" s="143"/>
      <c r="I26" s="143"/>
      <c r="J26" s="143"/>
      <c r="K26" s="143"/>
      <c r="L26" s="143"/>
      <c r="M26" s="281"/>
      <c r="N26" s="143"/>
      <c r="O26" s="143"/>
      <c r="P26" s="143"/>
      <c r="Q26" s="143"/>
      <c r="R26" s="143"/>
      <c r="S26" s="143"/>
      <c r="T26" s="143"/>
      <c r="U26" s="143"/>
      <c r="V26" s="144"/>
    </row>
    <row r="27" spans="1:22" s="79" customFormat="1" x14ac:dyDescent="0.25">
      <c r="A27" s="84">
        <v>13</v>
      </c>
      <c r="B27" s="157" t="s">
        <v>263</v>
      </c>
      <c r="C27" s="142" t="s">
        <v>99</v>
      </c>
      <c r="D27" s="143"/>
      <c r="E27" s="143"/>
      <c r="F27" s="143"/>
      <c r="G27" s="143"/>
      <c r="H27" s="143"/>
      <c r="I27" s="143"/>
      <c r="J27" s="143"/>
      <c r="K27" s="143"/>
      <c r="L27" s="143"/>
      <c r="M27" s="281"/>
      <c r="N27" s="143"/>
      <c r="O27" s="143"/>
      <c r="P27" s="143"/>
      <c r="Q27" s="143"/>
      <c r="R27" s="143"/>
      <c r="S27" s="143"/>
      <c r="T27" s="143"/>
      <c r="U27" s="143"/>
      <c r="V27" s="144"/>
    </row>
    <row r="28" spans="1:22" s="79" customFormat="1" x14ac:dyDescent="0.25">
      <c r="A28" s="84">
        <v>14</v>
      </c>
      <c r="B28" s="157" t="s">
        <v>265</v>
      </c>
      <c r="C28" s="142" t="s">
        <v>99</v>
      </c>
      <c r="D28" s="143"/>
      <c r="E28" s="143"/>
      <c r="F28" s="143"/>
      <c r="G28" s="143"/>
      <c r="H28" s="143"/>
      <c r="I28" s="143"/>
      <c r="J28" s="143"/>
      <c r="K28" s="143"/>
      <c r="L28" s="143"/>
      <c r="M28" s="281"/>
      <c r="N28" s="143"/>
      <c r="O28" s="143"/>
      <c r="P28" s="143"/>
      <c r="Q28" s="143"/>
      <c r="R28" s="143"/>
      <c r="S28" s="143"/>
      <c r="T28" s="143"/>
      <c r="U28" s="143"/>
      <c r="V28" s="144"/>
    </row>
    <row r="29" spans="1:22" s="79" customFormat="1" x14ac:dyDescent="0.25">
      <c r="A29" s="84">
        <v>15</v>
      </c>
      <c r="B29" s="157" t="s">
        <v>266</v>
      </c>
      <c r="C29" s="142" t="s">
        <v>100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281"/>
      <c r="N29" s="143"/>
      <c r="O29" s="143"/>
      <c r="P29" s="143"/>
      <c r="Q29" s="143"/>
      <c r="R29" s="143"/>
      <c r="S29" s="143"/>
      <c r="T29" s="143"/>
      <c r="U29" s="143"/>
      <c r="V29" s="144"/>
    </row>
    <row r="30" spans="1:22" s="79" customFormat="1" x14ac:dyDescent="0.25">
      <c r="A30" s="84">
        <v>16</v>
      </c>
      <c r="B30" s="158" t="s">
        <v>267</v>
      </c>
      <c r="C30" s="146" t="s">
        <v>99</v>
      </c>
      <c r="D30" s="143"/>
      <c r="E30" s="143"/>
      <c r="F30" s="143"/>
      <c r="G30" s="143"/>
      <c r="H30" s="143"/>
      <c r="I30" s="143"/>
      <c r="J30" s="143"/>
      <c r="K30" s="143"/>
      <c r="L30" s="143"/>
      <c r="M30" s="282"/>
      <c r="N30" s="143"/>
      <c r="O30" s="143"/>
      <c r="P30" s="143"/>
      <c r="Q30" s="143"/>
      <c r="R30" s="143"/>
      <c r="S30" s="143"/>
      <c r="T30" s="143"/>
      <c r="U30" s="143"/>
      <c r="V30" s="144"/>
    </row>
    <row r="31" spans="1:22" s="79" customFormat="1" ht="30" x14ac:dyDescent="0.25">
      <c r="A31" s="84">
        <v>17</v>
      </c>
      <c r="B31" s="141" t="s">
        <v>167</v>
      </c>
      <c r="C31" s="142" t="s">
        <v>100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281"/>
      <c r="N31" s="143"/>
      <c r="O31" s="143"/>
      <c r="P31" s="143"/>
      <c r="Q31" s="143"/>
      <c r="R31" s="143"/>
      <c r="S31" s="143"/>
      <c r="T31" s="143"/>
      <c r="U31" s="143"/>
      <c r="V31" s="144"/>
    </row>
    <row r="32" spans="1:22" s="79" customFormat="1" ht="30" x14ac:dyDescent="0.25">
      <c r="A32" s="84">
        <v>18</v>
      </c>
      <c r="B32" s="141" t="s">
        <v>206</v>
      </c>
      <c r="C32" s="142" t="s">
        <v>100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281"/>
      <c r="N32" s="147"/>
      <c r="O32" s="147"/>
      <c r="P32" s="147"/>
      <c r="Q32" s="147"/>
      <c r="R32" s="147"/>
      <c r="S32" s="147"/>
      <c r="T32" s="147"/>
      <c r="U32" s="147"/>
      <c r="V32" s="148"/>
    </row>
    <row r="33" spans="1:22" s="79" customFormat="1" ht="15" customHeight="1" x14ac:dyDescent="0.25">
      <c r="A33" s="84">
        <v>19</v>
      </c>
      <c r="B33" s="149" t="s">
        <v>184</v>
      </c>
      <c r="C33" s="150" t="s">
        <v>100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283"/>
      <c r="N33" s="143"/>
      <c r="O33" s="143"/>
      <c r="P33" s="143"/>
      <c r="Q33" s="143"/>
      <c r="R33" s="143"/>
      <c r="S33" s="143"/>
      <c r="T33" s="143"/>
      <c r="U33" s="143"/>
      <c r="V33" s="144"/>
    </row>
    <row r="34" spans="1:22" s="79" customFormat="1" ht="30" x14ac:dyDescent="0.25">
      <c r="A34" s="84">
        <v>20</v>
      </c>
      <c r="B34" s="159" t="s">
        <v>186</v>
      </c>
      <c r="C34" s="142" t="s">
        <v>99</v>
      </c>
      <c r="D34" s="143"/>
      <c r="E34" s="143"/>
      <c r="F34" s="143"/>
      <c r="G34" s="143"/>
      <c r="H34" s="143"/>
      <c r="I34" s="143"/>
      <c r="J34" s="143"/>
      <c r="K34" s="143"/>
      <c r="L34" s="143"/>
      <c r="M34" s="281"/>
      <c r="N34" s="143"/>
      <c r="O34" s="143"/>
      <c r="P34" s="143"/>
      <c r="Q34" s="143"/>
      <c r="R34" s="143"/>
      <c r="S34" s="143"/>
      <c r="T34" s="143"/>
      <c r="U34" s="143"/>
      <c r="V34" s="144"/>
    </row>
    <row r="35" spans="1:22" s="79" customFormat="1" ht="15" customHeight="1" x14ac:dyDescent="0.25">
      <c r="A35" s="84">
        <v>21</v>
      </c>
      <c r="B35" s="151" t="s">
        <v>185</v>
      </c>
      <c r="C35" s="142" t="s">
        <v>99</v>
      </c>
      <c r="D35" s="147"/>
      <c r="E35" s="147"/>
      <c r="F35" s="147"/>
      <c r="G35" s="147"/>
      <c r="H35" s="147"/>
      <c r="I35" s="147"/>
      <c r="J35" s="147"/>
      <c r="K35" s="147"/>
      <c r="L35" s="147"/>
      <c r="M35" s="281"/>
      <c r="N35" s="147"/>
      <c r="O35" s="147"/>
      <c r="P35" s="147"/>
      <c r="Q35" s="147"/>
      <c r="R35" s="147"/>
      <c r="S35" s="147"/>
      <c r="T35" s="147"/>
      <c r="U35" s="147"/>
      <c r="V35" s="148"/>
    </row>
    <row r="36" spans="1:22" s="79" customFormat="1" ht="30" x14ac:dyDescent="0.25">
      <c r="A36" s="84">
        <v>22</v>
      </c>
      <c r="B36" s="159" t="s">
        <v>187</v>
      </c>
      <c r="C36" s="142"/>
      <c r="D36" s="152"/>
      <c r="E36" s="152"/>
      <c r="F36" s="152"/>
      <c r="G36" s="152"/>
      <c r="H36" s="152"/>
      <c r="I36" s="152"/>
      <c r="J36" s="152"/>
      <c r="K36" s="152"/>
      <c r="L36" s="152"/>
      <c r="M36" s="281"/>
      <c r="N36" s="152"/>
      <c r="O36" s="152"/>
      <c r="P36" s="152"/>
      <c r="Q36" s="152"/>
      <c r="R36" s="152"/>
      <c r="S36" s="152"/>
      <c r="T36" s="152"/>
      <c r="U36" s="152"/>
      <c r="V36" s="153"/>
    </row>
    <row r="37" spans="1:22" s="79" customFormat="1" ht="15" customHeight="1" x14ac:dyDescent="0.25">
      <c r="A37" s="84">
        <v>23</v>
      </c>
      <c r="B37" s="151" t="s">
        <v>333</v>
      </c>
      <c r="C37" s="142" t="s">
        <v>100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281"/>
      <c r="N37" s="143"/>
      <c r="O37" s="143"/>
      <c r="P37" s="143"/>
      <c r="Q37" s="143"/>
      <c r="R37" s="143"/>
      <c r="S37" s="143"/>
      <c r="T37" s="143"/>
      <c r="U37" s="143"/>
      <c r="V37" s="144"/>
    </row>
    <row r="38" spans="1:22" s="79" customFormat="1" x14ac:dyDescent="0.25">
      <c r="A38" s="86">
        <v>24</v>
      </c>
      <c r="B38" s="160" t="s">
        <v>188</v>
      </c>
      <c r="C38" s="154" t="s">
        <v>100</v>
      </c>
      <c r="D38" s="155"/>
      <c r="E38" s="155"/>
      <c r="F38" s="155"/>
      <c r="G38" s="155"/>
      <c r="H38" s="155"/>
      <c r="I38" s="155"/>
      <c r="J38" s="155"/>
      <c r="K38" s="155"/>
      <c r="L38" s="155"/>
      <c r="M38" s="284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x14ac:dyDescent="0.25">
      <c r="G39" s="36"/>
      <c r="H39" s="36"/>
      <c r="I39" s="36"/>
      <c r="J39" s="36"/>
      <c r="K39" s="36"/>
      <c r="L39" s="36"/>
      <c r="Q39" s="36"/>
      <c r="R39" s="36"/>
      <c r="S39" s="36"/>
      <c r="T39" s="36"/>
      <c r="U39" s="36"/>
      <c r="V39" s="36"/>
    </row>
    <row r="40" spans="1:22" x14ac:dyDescent="0.25">
      <c r="G40" s="36"/>
      <c r="H40" s="36"/>
      <c r="I40" s="36"/>
      <c r="J40" s="36"/>
      <c r="K40" s="36"/>
      <c r="L40" s="36"/>
      <c r="Q40" s="36"/>
      <c r="R40" s="36"/>
      <c r="S40" s="36"/>
      <c r="T40" s="36"/>
      <c r="U40" s="36"/>
      <c r="V40" s="36"/>
    </row>
    <row r="41" spans="1:22" x14ac:dyDescent="0.25">
      <c r="G41" s="36"/>
      <c r="H41" s="36"/>
      <c r="I41" s="36"/>
      <c r="J41" s="36"/>
      <c r="K41" s="36"/>
      <c r="L41" s="36"/>
      <c r="Q41" s="36"/>
      <c r="R41" s="36"/>
      <c r="S41" s="36"/>
      <c r="T41" s="36"/>
      <c r="U41" s="36"/>
      <c r="V41" s="36"/>
    </row>
    <row r="42" spans="1:22" x14ac:dyDescent="0.25">
      <c r="G42" s="36"/>
      <c r="H42" s="36"/>
      <c r="I42" s="36"/>
      <c r="J42" s="36"/>
      <c r="K42" s="36"/>
      <c r="L42" s="36"/>
      <c r="Q42" s="36"/>
      <c r="R42" s="36"/>
      <c r="S42" s="36"/>
      <c r="T42" s="36"/>
      <c r="U42" s="36"/>
      <c r="V42" s="36"/>
    </row>
    <row r="43" spans="1:22" x14ac:dyDescent="0.25">
      <c r="G43" s="36"/>
      <c r="H43" s="36"/>
      <c r="I43" s="36"/>
      <c r="J43" s="36"/>
      <c r="K43" s="36"/>
      <c r="L43" s="36"/>
      <c r="Q43" s="36"/>
      <c r="R43" s="36"/>
      <c r="S43" s="36"/>
      <c r="T43" s="36"/>
      <c r="U43" s="36"/>
      <c r="V43" s="36"/>
    </row>
    <row r="44" spans="1:22" x14ac:dyDescent="0.25">
      <c r="G44" s="36"/>
      <c r="H44" s="36"/>
      <c r="I44" s="36"/>
      <c r="J44" s="36"/>
      <c r="K44" s="36"/>
      <c r="L44" s="36"/>
      <c r="Q44" s="36"/>
      <c r="R44" s="36"/>
      <c r="S44" s="36"/>
      <c r="T44" s="36"/>
      <c r="U44" s="36"/>
      <c r="V44" s="36"/>
    </row>
    <row r="45" spans="1:22" x14ac:dyDescent="0.25">
      <c r="G45" s="36"/>
      <c r="H45" s="36"/>
      <c r="I45" s="36"/>
      <c r="J45" s="36"/>
      <c r="K45" s="36"/>
      <c r="L45" s="36"/>
      <c r="Q45" s="36"/>
      <c r="R45" s="36"/>
      <c r="S45" s="36"/>
      <c r="T45" s="36"/>
      <c r="U45" s="36"/>
      <c r="V45" s="36"/>
    </row>
    <row r="46" spans="1:22" x14ac:dyDescent="0.25">
      <c r="G46" s="36"/>
      <c r="H46" s="36"/>
      <c r="I46" s="36"/>
      <c r="J46" s="36"/>
      <c r="K46" s="36"/>
      <c r="L46" s="36"/>
      <c r="Q46" s="36"/>
      <c r="R46" s="36"/>
      <c r="S46" s="36"/>
      <c r="T46" s="36"/>
      <c r="U46" s="36"/>
      <c r="V46" s="36"/>
    </row>
    <row r="47" spans="1:22" x14ac:dyDescent="0.25">
      <c r="G47" s="36"/>
      <c r="H47" s="36"/>
      <c r="I47" s="36"/>
      <c r="J47" s="36"/>
      <c r="K47" s="36"/>
      <c r="L47" s="36"/>
      <c r="Q47" s="36"/>
      <c r="R47" s="36"/>
      <c r="S47" s="36"/>
      <c r="T47" s="36"/>
      <c r="U47" s="36"/>
      <c r="V47" s="36"/>
    </row>
  </sheetData>
  <sheetProtection algorithmName="SHA-512" hashValue="X48LapU9bNal/oBGcRGzJOW5+2c2aF+nFBAM5YSgtifrDMMqAjFZWMHSHMT9s0MCj4mrH4SKlfRthPRk4XTt0w==" saltValue="d2sx5qxfZgSZ2QHpblAA3A==" spinCount="100000" sheet="1" objects="1" scenarios="1"/>
  <mergeCells count="26">
    <mergeCell ref="A1:B1"/>
    <mergeCell ref="C11:D11"/>
    <mergeCell ref="E11:F11"/>
    <mergeCell ref="G11:H11"/>
    <mergeCell ref="C7:D7"/>
    <mergeCell ref="E7:F7"/>
    <mergeCell ref="G7:H7"/>
    <mergeCell ref="A7:B8"/>
    <mergeCell ref="I11:J11"/>
    <mergeCell ref="K11:L11"/>
    <mergeCell ref="C5:L5"/>
    <mergeCell ref="A11:B12"/>
    <mergeCell ref="A3:B3"/>
    <mergeCell ref="I7:J7"/>
    <mergeCell ref="K7:L7"/>
    <mergeCell ref="M5:V5"/>
    <mergeCell ref="M11:N11"/>
    <mergeCell ref="O11:P11"/>
    <mergeCell ref="Q11:R11"/>
    <mergeCell ref="S11:T11"/>
    <mergeCell ref="U11:V11"/>
    <mergeCell ref="M7:N7"/>
    <mergeCell ref="O7:P7"/>
    <mergeCell ref="Q7:R7"/>
    <mergeCell ref="S7:T7"/>
    <mergeCell ref="U7:V7"/>
  </mergeCells>
  <conditionalFormatting sqref="C20:C22">
    <cfRule type="expression" dxfId="20" priority="12">
      <formula>$C$19="No"</formula>
    </cfRule>
  </conditionalFormatting>
  <conditionalFormatting sqref="C34">
    <cfRule type="expression" dxfId="19" priority="11">
      <formula>$C$33="No"</formula>
    </cfRule>
  </conditionalFormatting>
  <conditionalFormatting sqref="C36">
    <cfRule type="expression" dxfId="18" priority="10">
      <formula>$C$35="No"</formula>
    </cfRule>
  </conditionalFormatting>
  <conditionalFormatting sqref="C38">
    <cfRule type="expression" dxfId="17" priority="9">
      <formula>$C$37="No"</formula>
    </cfRule>
  </conditionalFormatting>
  <conditionalFormatting sqref="M20:M22">
    <cfRule type="expression" dxfId="16" priority="4">
      <formula>$M$19="No"</formula>
    </cfRule>
  </conditionalFormatting>
  <conditionalFormatting sqref="M34">
    <cfRule type="expression" dxfId="15" priority="3">
      <formula>M33="No"</formula>
    </cfRule>
  </conditionalFormatting>
  <conditionalFormatting sqref="M36">
    <cfRule type="expression" dxfId="14" priority="2">
      <formula>M35="No"</formula>
    </cfRule>
  </conditionalFormatting>
  <conditionalFormatting sqref="M38">
    <cfRule type="expression" dxfId="13" priority="1">
      <formula>M37="No"</formula>
    </cfRule>
  </conditionalFormatting>
  <printOptions horizontalCentered="1"/>
  <pageMargins left="0.2" right="0.2" top="0.75" bottom="0.75" header="0.3" footer="0.3"/>
  <pageSetup scale="90" orientation="landscape" horizontalDpi="1200" verticalDpi="1200" r:id="rId1"/>
  <headerFooter>
    <oddHeader>&amp;C&amp;"Times New Roman,Bold"First Things First Cost of Quality Study
Provider Survey for Certified Family Homes and Child Care Group Homes</oddHeader>
    <oddFooter>&amp;LQuestions? Contact Burns &amp; Associates, Inc. at CostofQuality@burnshealthpolicy.com / or (602) 241-8515&amp;RPrinted &amp;D</oddFooter>
  </headerFooter>
  <rowBreaks count="1" manualBreakCount="1">
    <brk id="22" max="21" man="1"/>
  </rowBreaks>
  <colBreaks count="1" manualBreakCount="1">
    <brk id="12" max="3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'Drop Down Lists'!$B$51:$B$52</xm:f>
          </x14:formula1>
          <xm:sqref>M19 C24 C19 M26:M38 M24 C26:C38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O25"/>
  <sheetViews>
    <sheetView showGridLines="0" zoomScaleNormal="100" zoomScaleSheetLayoutView="100" workbookViewId="0">
      <selection activeCell="E7" sqref="E7:F7"/>
    </sheetView>
  </sheetViews>
  <sheetFormatPr defaultRowHeight="15" x14ac:dyDescent="0.25"/>
  <cols>
    <col min="1" max="1" width="5.28515625" style="30" customWidth="1"/>
    <col min="2" max="2" width="67" customWidth="1"/>
    <col min="3" max="6" width="10.7109375" customWidth="1"/>
    <col min="7" max="7" width="68.42578125" bestFit="1" customWidth="1"/>
    <col min="8" max="8" width="68.5703125" bestFit="1" customWidth="1"/>
  </cols>
  <sheetData>
    <row r="1" spans="1:15" x14ac:dyDescent="0.25">
      <c r="A1" s="449" t="str">
        <f>IF(ISBLANK('Provider Overview'!E7)=TRUE, "",'Provider Overview'!E7)</f>
        <v/>
      </c>
      <c r="B1" s="449"/>
      <c r="C1" s="449"/>
      <c r="D1" s="449"/>
      <c r="E1" s="449"/>
      <c r="F1" s="449"/>
    </row>
    <row r="2" spans="1:15" ht="9" customHeight="1" x14ac:dyDescent="0.25"/>
    <row r="3" spans="1:15" ht="15.75" x14ac:dyDescent="0.25">
      <c r="A3" s="450" t="s">
        <v>315</v>
      </c>
      <c r="B3" s="450"/>
      <c r="C3" s="450"/>
      <c r="D3" s="450"/>
      <c r="E3" s="450"/>
      <c r="F3" s="450"/>
    </row>
    <row r="4" spans="1:15" ht="9" customHeight="1" x14ac:dyDescent="0.25"/>
    <row r="5" spans="1:15" x14ac:dyDescent="0.25">
      <c r="A5" s="168" t="s">
        <v>34</v>
      </c>
      <c r="B5" s="169" t="s">
        <v>35</v>
      </c>
      <c r="C5" s="453" t="s">
        <v>221</v>
      </c>
      <c r="D5" s="454"/>
      <c r="E5" s="453" t="s">
        <v>14</v>
      </c>
      <c r="F5" s="454"/>
    </row>
    <row r="6" spans="1:15" x14ac:dyDescent="0.25">
      <c r="A6" s="455" t="s">
        <v>268</v>
      </c>
      <c r="B6" s="456"/>
      <c r="C6" s="456"/>
      <c r="D6" s="456"/>
      <c r="E6" s="456"/>
      <c r="F6" s="457"/>
    </row>
    <row r="7" spans="1:15" x14ac:dyDescent="0.25">
      <c r="A7" s="170">
        <v>1</v>
      </c>
      <c r="B7" s="187" t="s">
        <v>269</v>
      </c>
      <c r="C7" s="464">
        <v>4</v>
      </c>
      <c r="D7" s="465"/>
      <c r="E7" s="460"/>
      <c r="F7" s="461"/>
      <c r="O7" s="2"/>
    </row>
    <row r="8" spans="1:15" x14ac:dyDescent="0.25">
      <c r="A8" s="171">
        <v>2</v>
      </c>
      <c r="B8" s="188" t="s">
        <v>270</v>
      </c>
      <c r="C8" s="462">
        <v>4</v>
      </c>
      <c r="D8" s="463"/>
      <c r="E8" s="458"/>
      <c r="F8" s="459"/>
      <c r="G8" s="52"/>
      <c r="O8" s="2"/>
    </row>
    <row r="9" spans="1:15" x14ac:dyDescent="0.25">
      <c r="A9" s="451" t="s">
        <v>274</v>
      </c>
      <c r="B9" s="452"/>
      <c r="C9" s="178"/>
      <c r="D9" s="179"/>
      <c r="E9" s="180"/>
      <c r="F9" s="181"/>
      <c r="O9" s="2"/>
    </row>
    <row r="10" spans="1:15" x14ac:dyDescent="0.25">
      <c r="A10" s="172"/>
      <c r="B10" s="162"/>
      <c r="C10" s="71" t="s">
        <v>59</v>
      </c>
      <c r="D10" s="164" t="s">
        <v>60</v>
      </c>
      <c r="E10" s="71" t="s">
        <v>59</v>
      </c>
      <c r="F10" s="173" t="s">
        <v>60</v>
      </c>
      <c r="O10" s="2"/>
    </row>
    <row r="11" spans="1:15" x14ac:dyDescent="0.25">
      <c r="A11" s="170">
        <v>3</v>
      </c>
      <c r="B11" s="113" t="s">
        <v>195</v>
      </c>
      <c r="C11" s="72">
        <v>1</v>
      </c>
      <c r="D11" s="182"/>
      <c r="E11" s="183" t="str">
        <f>IF('Tuition and Payers'!$M$17=0, "", 'Tuition and Payers'!$M$17)</f>
        <v/>
      </c>
      <c r="F11" s="184" t="str">
        <f>IF('Tuition and Payers'!$N$17=0, "", 'Tuition and Payers'!$N$17)</f>
        <v/>
      </c>
      <c r="G11" s="52"/>
    </row>
    <row r="12" spans="1:15" x14ac:dyDescent="0.25">
      <c r="A12" s="170">
        <v>4</v>
      </c>
      <c r="B12" s="113" t="s">
        <v>176</v>
      </c>
      <c r="C12" s="72"/>
      <c r="D12" s="182"/>
      <c r="E12" s="183" t="str">
        <f>IF('Tuition and Payers'!$O$17=0, "", 'Tuition and Payers'!$O$17)</f>
        <v/>
      </c>
      <c r="F12" s="184" t="str">
        <f>IF('Tuition and Payers'!$P$17=0, "", 'Tuition and Payers'!$P$17)</f>
        <v/>
      </c>
    </row>
    <row r="13" spans="1:15" x14ac:dyDescent="0.25">
      <c r="A13" s="170">
        <v>5</v>
      </c>
      <c r="B13" s="113" t="s">
        <v>177</v>
      </c>
      <c r="C13" s="72">
        <v>2</v>
      </c>
      <c r="D13" s="182"/>
      <c r="E13" s="183" t="str">
        <f>IF('Tuition and Payers'!$Q$17=0, "", 'Tuition and Payers'!$Q$17)</f>
        <v/>
      </c>
      <c r="F13" s="184" t="str">
        <f>IF('Tuition and Payers'!$R$17=0, "", 'Tuition and Payers'!$R$17)</f>
        <v/>
      </c>
    </row>
    <row r="14" spans="1:15" x14ac:dyDescent="0.25">
      <c r="A14" s="170">
        <v>6</v>
      </c>
      <c r="B14" s="110" t="s">
        <v>196</v>
      </c>
      <c r="C14" s="72">
        <v>1</v>
      </c>
      <c r="D14" s="182"/>
      <c r="E14" s="183" t="str">
        <f>IF('Tuition and Payers'!$S$17=0, "", 'Tuition and Payers'!$S$17)</f>
        <v/>
      </c>
      <c r="F14" s="184" t="str">
        <f>IF('Tuition and Payers'!$T$17=0, "", 'Tuition and Payers'!$T$17)</f>
        <v/>
      </c>
    </row>
    <row r="15" spans="1:15" x14ac:dyDescent="0.25">
      <c r="A15" s="170">
        <v>7</v>
      </c>
      <c r="B15" s="161" t="s">
        <v>178</v>
      </c>
      <c r="C15" s="177"/>
      <c r="D15" s="182"/>
      <c r="E15" s="185" t="str">
        <f>IF('Tuition and Payers'!$U$17=0, "", 'Tuition and Payers'!$U$17)</f>
        <v/>
      </c>
      <c r="F15" s="186" t="str">
        <f>IF('Tuition and Payers'!$V$17=0, "", 'Tuition and Payers'!$V$17)</f>
        <v/>
      </c>
    </row>
    <row r="16" spans="1:15" x14ac:dyDescent="0.25">
      <c r="A16" s="455" t="s">
        <v>273</v>
      </c>
      <c r="B16" s="456"/>
      <c r="C16" s="456"/>
      <c r="D16" s="456"/>
      <c r="E16" s="456"/>
      <c r="F16" s="457"/>
    </row>
    <row r="17" spans="1:8" ht="14.25" customHeight="1" x14ac:dyDescent="0.25">
      <c r="A17" s="175">
        <v>8</v>
      </c>
      <c r="B17" s="163" t="s">
        <v>210</v>
      </c>
      <c r="C17" s="74" t="s">
        <v>100</v>
      </c>
      <c r="D17" s="165"/>
      <c r="E17" s="285"/>
      <c r="F17" s="165"/>
    </row>
    <row r="18" spans="1:8" x14ac:dyDescent="0.25">
      <c r="A18" s="172"/>
      <c r="B18" s="162"/>
      <c r="C18" s="71" t="s">
        <v>59</v>
      </c>
      <c r="D18" s="164" t="s">
        <v>60</v>
      </c>
      <c r="E18" s="71" t="s">
        <v>59</v>
      </c>
      <c r="F18" s="164" t="s">
        <v>60</v>
      </c>
    </row>
    <row r="19" spans="1:8" ht="30" customHeight="1" x14ac:dyDescent="0.25">
      <c r="A19" s="170">
        <v>9</v>
      </c>
      <c r="B19" s="113" t="s">
        <v>195</v>
      </c>
      <c r="C19" s="72">
        <v>0</v>
      </c>
      <c r="D19" s="182"/>
      <c r="E19" s="275"/>
      <c r="F19" s="286"/>
      <c r="G19" s="372" t="str">
        <f>IF(OR(SUM(E11)=0, E11="", SUM(E19)=0, E19=E11, E19&lt;E11), "", IF(E19&gt;E11, "Number entered exceeds number enrolled for "&amp;E$10&amp;" "&amp;$B19))</f>
        <v/>
      </c>
      <c r="H19" s="372" t="str">
        <f>IF(OR(SUM(F11)=0, F11="", SUM(F19)=0, F19=F11, F19&lt;F11), "", IF(F19&gt;F11, "Number entered exceeds number enrolled for "&amp;F$10&amp;" "&amp;$B19))</f>
        <v/>
      </c>
    </row>
    <row r="20" spans="1:8" ht="30" customHeight="1" x14ac:dyDescent="0.25">
      <c r="A20" s="170">
        <v>10</v>
      </c>
      <c r="B20" s="113" t="s">
        <v>176</v>
      </c>
      <c r="C20" s="72"/>
      <c r="D20" s="182"/>
      <c r="E20" s="275"/>
      <c r="F20" s="286"/>
      <c r="G20" s="372" t="str">
        <f t="shared" ref="G20:H23" si="0">IF(OR(SUM(E12)=0, E12="", SUM(E20)=0, E20=E12, E20&lt;E12), "", IF(E20&gt;E12, "Number entered exceeds number enrolled for "&amp;E$10&amp;" "&amp;$B20))</f>
        <v/>
      </c>
      <c r="H20" s="372" t="str">
        <f t="shared" si="0"/>
        <v/>
      </c>
    </row>
    <row r="21" spans="1:8" ht="30" customHeight="1" x14ac:dyDescent="0.25">
      <c r="A21" s="170">
        <v>11</v>
      </c>
      <c r="B21" s="113" t="s">
        <v>177</v>
      </c>
      <c r="C21" s="72">
        <v>0</v>
      </c>
      <c r="D21" s="182"/>
      <c r="E21" s="275"/>
      <c r="F21" s="286"/>
      <c r="G21" s="372" t="str">
        <f t="shared" si="0"/>
        <v/>
      </c>
      <c r="H21" s="372" t="str">
        <f t="shared" si="0"/>
        <v/>
      </c>
    </row>
    <row r="22" spans="1:8" ht="30" customHeight="1" x14ac:dyDescent="0.25">
      <c r="A22" s="170">
        <v>12</v>
      </c>
      <c r="B22" s="110" t="s">
        <v>196</v>
      </c>
      <c r="C22" s="72">
        <v>1</v>
      </c>
      <c r="D22" s="182"/>
      <c r="E22" s="275"/>
      <c r="F22" s="286"/>
      <c r="G22" s="372" t="str">
        <f t="shared" si="0"/>
        <v/>
      </c>
      <c r="H22" s="372" t="str">
        <f t="shared" si="0"/>
        <v/>
      </c>
    </row>
    <row r="23" spans="1:8" ht="30" customHeight="1" x14ac:dyDescent="0.25">
      <c r="A23" s="171">
        <v>13</v>
      </c>
      <c r="B23" s="161" t="s">
        <v>178</v>
      </c>
      <c r="C23" s="177"/>
      <c r="D23" s="189"/>
      <c r="E23" s="287"/>
      <c r="F23" s="288"/>
      <c r="G23" s="372" t="str">
        <f t="shared" si="0"/>
        <v/>
      </c>
      <c r="H23" s="372" t="str">
        <f t="shared" si="0"/>
        <v/>
      </c>
    </row>
    <row r="24" spans="1:8" x14ac:dyDescent="0.25">
      <c r="A24" s="451" t="s">
        <v>272</v>
      </c>
      <c r="B24" s="452"/>
      <c r="C24" s="166"/>
      <c r="D24" s="167"/>
      <c r="E24" s="70"/>
      <c r="F24" s="174"/>
    </row>
    <row r="25" spans="1:8" x14ac:dyDescent="0.25">
      <c r="A25" s="86">
        <v>14</v>
      </c>
      <c r="B25" s="176" t="s">
        <v>271</v>
      </c>
      <c r="C25" s="190">
        <v>3.5</v>
      </c>
      <c r="D25" s="191"/>
      <c r="E25" s="373"/>
      <c r="F25" s="191"/>
    </row>
  </sheetData>
  <sheetProtection algorithmName="SHA-512" hashValue="EpoaydOR/3DBRpI+pEICFTFeULxqlTSKK20RSub9SfzsKPDJCDpUIhKtV3pPQFvW5kSAxUQ3/trDdFJxpcheYA==" saltValue="UmSmzWxWrKOWFfpj7+xTCg==" spinCount="100000" sheet="1" objects="1" scenarios="1"/>
  <mergeCells count="12">
    <mergeCell ref="A1:F1"/>
    <mergeCell ref="A3:F3"/>
    <mergeCell ref="A24:B24"/>
    <mergeCell ref="E5:F5"/>
    <mergeCell ref="A9:B9"/>
    <mergeCell ref="C5:D5"/>
    <mergeCell ref="A6:F6"/>
    <mergeCell ref="E8:F8"/>
    <mergeCell ref="E7:F7"/>
    <mergeCell ref="C8:D8"/>
    <mergeCell ref="C7:D7"/>
    <mergeCell ref="A16:F16"/>
  </mergeCells>
  <conditionalFormatting sqref="C19:D23">
    <cfRule type="expression" dxfId="12" priority="4">
      <formula>$C$17="No"</formula>
    </cfRule>
    <cfRule type="expression" dxfId="11" priority="5">
      <formula>$C$17="No"</formula>
    </cfRule>
  </conditionalFormatting>
  <conditionalFormatting sqref="E19:F23">
    <cfRule type="expression" dxfId="10" priority="1">
      <formula>$E$17="No"</formula>
    </cfRule>
  </conditionalFormatting>
  <dataValidations disablePrompts="1" count="1">
    <dataValidation type="whole" operator="lessThanOrEqual" allowBlank="1" showInputMessage="1" showErrorMessage="1" error="Operating capacity cannot exceed approved capacity entered on Line 1." sqref="E8:F8" xr:uid="{E608AE46-0FD8-4F45-A914-603FEE4E89E1}">
      <formula1>E7</formula1>
    </dataValidation>
  </dataValidations>
  <printOptions horizontalCentered="1"/>
  <pageMargins left="0.2" right="0.2" top="0.75" bottom="0.75" header="0.3" footer="0.3"/>
  <pageSetup scale="90" orientation="landscape" horizontalDpi="1200" verticalDpi="1200" r:id="rId1"/>
  <headerFooter>
    <oddHeader>&amp;C&amp;"Times New Roman,Bold"First Things First Cost of Quality Study
Provider Survey for Certified Family Homes and Child Care Group Homes</oddHeader>
    <oddFooter>&amp;LQuestions? Contact Burns &amp; Associates, Inc. at CostofQuality@burnshealthpolicy.com / or (602) 241-8515&amp;RPrinted &amp;D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'Drop Down Lists'!$B$51:$B$52</xm:f>
          </x14:formula1>
          <xm:sqref>C17 E17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20"/>
  <sheetViews>
    <sheetView showGridLines="0" zoomScaleNormal="100" zoomScaleSheetLayoutView="100" workbookViewId="0">
      <selection activeCell="D6" sqref="D6"/>
    </sheetView>
  </sheetViews>
  <sheetFormatPr defaultRowHeight="15" x14ac:dyDescent="0.25"/>
  <cols>
    <col min="1" max="1" width="5.28515625" style="32" customWidth="1"/>
    <col min="2" max="2" width="65.7109375" customWidth="1"/>
    <col min="3" max="4" width="11.7109375" customWidth="1"/>
    <col min="14" max="14" width="9.42578125" bestFit="1" customWidth="1"/>
  </cols>
  <sheetData>
    <row r="1" spans="1:10" x14ac:dyDescent="0.25">
      <c r="A1" s="444" t="str">
        <f>IF(ISBLANK('Provider Overview'!E7)=TRUE, "",'Provider Overview'!E7)</f>
        <v/>
      </c>
      <c r="B1" s="444"/>
      <c r="C1" s="444"/>
      <c r="D1" s="444"/>
    </row>
    <row r="2" spans="1:10" ht="9" customHeight="1" x14ac:dyDescent="0.25">
      <c r="F2" s="16"/>
      <c r="H2" s="16"/>
    </row>
    <row r="3" spans="1:10" ht="15.75" x14ac:dyDescent="0.25">
      <c r="A3" s="450" t="s">
        <v>316</v>
      </c>
      <c r="B3" s="450"/>
      <c r="C3" s="450"/>
      <c r="D3" s="450"/>
      <c r="F3" s="16"/>
      <c r="I3" s="16"/>
    </row>
    <row r="4" spans="1:10" ht="9" customHeight="1" x14ac:dyDescent="0.25">
      <c r="A4" s="33"/>
      <c r="B4" s="33"/>
      <c r="C4" s="51"/>
      <c r="D4" s="33"/>
      <c r="I4" s="16"/>
    </row>
    <row r="5" spans="1:10" x14ac:dyDescent="0.25">
      <c r="A5" s="265" t="s">
        <v>34</v>
      </c>
      <c r="B5" s="206" t="s">
        <v>35</v>
      </c>
      <c r="C5" s="267" t="s">
        <v>221</v>
      </c>
      <c r="D5" s="266" t="s">
        <v>14</v>
      </c>
      <c r="F5" s="16"/>
    </row>
    <row r="6" spans="1:10" x14ac:dyDescent="0.25">
      <c r="A6" s="170">
        <v>1</v>
      </c>
      <c r="B6" s="44" t="s">
        <v>153</v>
      </c>
      <c r="C6" s="321">
        <v>17880</v>
      </c>
      <c r="D6" s="322"/>
    </row>
    <row r="7" spans="1:10" x14ac:dyDescent="0.25">
      <c r="A7" s="170">
        <v>2</v>
      </c>
      <c r="B7" s="44" t="s">
        <v>135</v>
      </c>
      <c r="C7" s="321">
        <v>6980</v>
      </c>
      <c r="D7" s="322"/>
    </row>
    <row r="8" spans="1:10" x14ac:dyDescent="0.25">
      <c r="A8" s="170">
        <v>3</v>
      </c>
      <c r="B8" s="7" t="s">
        <v>132</v>
      </c>
      <c r="C8" s="321">
        <v>225</v>
      </c>
      <c r="D8" s="322"/>
    </row>
    <row r="9" spans="1:10" x14ac:dyDescent="0.25">
      <c r="A9" s="170">
        <v>4</v>
      </c>
      <c r="B9" s="7" t="s">
        <v>131</v>
      </c>
      <c r="C9" s="321">
        <v>2500</v>
      </c>
      <c r="D9" s="322"/>
    </row>
    <row r="10" spans="1:10" x14ac:dyDescent="0.25">
      <c r="A10" s="170">
        <v>5</v>
      </c>
      <c r="B10" s="44" t="s">
        <v>134</v>
      </c>
      <c r="C10" s="321">
        <v>7600</v>
      </c>
      <c r="D10" s="322"/>
    </row>
    <row r="11" spans="1:10" x14ac:dyDescent="0.25">
      <c r="A11" s="170">
        <v>6</v>
      </c>
      <c r="B11" s="44" t="s">
        <v>130</v>
      </c>
      <c r="C11" s="321">
        <v>1175</v>
      </c>
      <c r="D11" s="322"/>
    </row>
    <row r="12" spans="1:10" x14ac:dyDescent="0.25">
      <c r="A12" s="170">
        <v>7</v>
      </c>
      <c r="B12" s="44" t="s">
        <v>129</v>
      </c>
      <c r="C12" s="321">
        <v>75</v>
      </c>
      <c r="D12" s="322"/>
    </row>
    <row r="13" spans="1:10" x14ac:dyDescent="0.25">
      <c r="A13" s="170">
        <v>8</v>
      </c>
      <c r="B13" s="44" t="s">
        <v>205</v>
      </c>
      <c r="C13" s="321"/>
      <c r="D13" s="322"/>
    </row>
    <row r="14" spans="1:10" x14ac:dyDescent="0.25">
      <c r="A14" s="170">
        <v>9</v>
      </c>
      <c r="B14" s="44" t="s">
        <v>128</v>
      </c>
      <c r="C14" s="321"/>
      <c r="D14" s="322"/>
      <c r="J14" s="34"/>
    </row>
    <row r="15" spans="1:10" x14ac:dyDescent="0.25">
      <c r="A15" s="170">
        <v>10</v>
      </c>
      <c r="B15" s="44" t="s">
        <v>127</v>
      </c>
      <c r="C15" s="321"/>
      <c r="D15" s="322"/>
    </row>
    <row r="16" spans="1:10" x14ac:dyDescent="0.25">
      <c r="A16" s="170">
        <v>11</v>
      </c>
      <c r="B16" s="44" t="s">
        <v>277</v>
      </c>
      <c r="C16" s="321"/>
      <c r="D16" s="322"/>
    </row>
    <row r="17" spans="1:4" x14ac:dyDescent="0.25">
      <c r="A17" s="170">
        <v>12</v>
      </c>
      <c r="B17" s="44" t="s">
        <v>126</v>
      </c>
      <c r="C17" s="321">
        <v>215</v>
      </c>
      <c r="D17" s="322"/>
    </row>
    <row r="18" spans="1:4" x14ac:dyDescent="0.25">
      <c r="A18" s="170">
        <v>13</v>
      </c>
      <c r="B18" s="50" t="s">
        <v>337</v>
      </c>
      <c r="C18" s="321">
        <f>IF(SUM(C6:C17)&gt;0, SUM(C6:C17), "")</f>
        <v>36650</v>
      </c>
      <c r="D18" s="323" t="str">
        <f>IF(SUM(D6:D17)&gt;0, SUM(D6:D17), "")</f>
        <v/>
      </c>
    </row>
    <row r="19" spans="1:4" x14ac:dyDescent="0.25">
      <c r="A19" s="170">
        <v>14</v>
      </c>
      <c r="B19" s="37" t="s">
        <v>175</v>
      </c>
      <c r="C19" s="321">
        <v>650</v>
      </c>
      <c r="D19" s="322"/>
    </row>
    <row r="20" spans="1:4" x14ac:dyDescent="0.25">
      <c r="A20" s="171">
        <v>15</v>
      </c>
      <c r="B20" s="268" t="s">
        <v>154</v>
      </c>
      <c r="C20" s="325">
        <f>IFERROR(C18-C19, "")</f>
        <v>36000</v>
      </c>
      <c r="D20" s="324" t="str">
        <f>IFERROR(D18-D19, "")</f>
        <v/>
      </c>
    </row>
  </sheetData>
  <sheetProtection algorithmName="SHA-512" hashValue="429VfT1spLNOCgsF2t02WE4DB/UL0ICQU2GiUIpP2E7GpTRSOxU6pZCnhrqn4omO3AIIxjZvVsQDemytdm+jUg==" saltValue="dh0TyFfArr/dkHu2q873xg==" spinCount="100000" sheet="1" objects="1" scenarios="1"/>
  <mergeCells count="2">
    <mergeCell ref="A1:D1"/>
    <mergeCell ref="A3:D3"/>
  </mergeCells>
  <printOptions horizontalCentered="1"/>
  <pageMargins left="0.2" right="0.2" top="0.75" bottom="0.75" header="0.3" footer="0.3"/>
  <pageSetup scale="90" orientation="landscape" horizontalDpi="1200" verticalDpi="1200" r:id="rId1"/>
  <headerFooter>
    <oddHeader>&amp;C&amp;"Times New Roman,Bold"First Things First Cost of Quality Study
Provider Survey for Certified Family Homes and Child Care Group Homes</oddHeader>
    <oddFooter>&amp;LQuestions? Contact Burns &amp; Associates, Inc. at CostofQuality@burnshealthpolicy.com / or (602) 241-8515&amp;RPrinted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H66"/>
  <sheetViews>
    <sheetView showGridLines="0" zoomScaleNormal="100" zoomScaleSheetLayoutView="100" workbookViewId="0">
      <selection activeCell="F7" sqref="F7"/>
    </sheetView>
  </sheetViews>
  <sheetFormatPr defaultRowHeight="15" x14ac:dyDescent="0.25"/>
  <cols>
    <col min="1" max="1" width="5.28515625" style="30" customWidth="1"/>
    <col min="2" max="2" width="82.42578125" bestFit="1" customWidth="1"/>
    <col min="3" max="3" width="9.7109375" style="47" customWidth="1"/>
    <col min="4" max="4" width="9.7109375" customWidth="1"/>
    <col min="5" max="5" width="9.7109375" style="47" customWidth="1"/>
    <col min="6" max="6" width="9.7109375" customWidth="1"/>
  </cols>
  <sheetData>
    <row r="1" spans="1:6" x14ac:dyDescent="0.25">
      <c r="A1" s="444" t="str">
        <f>IF(ISBLANK('Provider Overview'!E7)=TRUE, "",'Provider Overview'!E7)</f>
        <v/>
      </c>
      <c r="B1" s="444"/>
      <c r="C1" s="444"/>
      <c r="D1" s="444"/>
      <c r="E1" s="444"/>
      <c r="F1" s="444"/>
    </row>
    <row r="2" spans="1:6" ht="9" customHeight="1" x14ac:dyDescent="0.25"/>
    <row r="3" spans="1:6" x14ac:dyDescent="0.25">
      <c r="A3" s="466" t="s">
        <v>320</v>
      </c>
      <c r="B3" s="466"/>
      <c r="C3" s="466"/>
      <c r="D3" s="466"/>
      <c r="E3" s="466"/>
      <c r="F3" s="466"/>
    </row>
    <row r="4" spans="1:6" ht="9" customHeight="1" x14ac:dyDescent="0.25"/>
    <row r="5" spans="1:6" x14ac:dyDescent="0.25">
      <c r="A5" s="168" t="s">
        <v>34</v>
      </c>
      <c r="B5" s="206" t="s">
        <v>35</v>
      </c>
      <c r="C5" s="467" t="s">
        <v>221</v>
      </c>
      <c r="D5" s="476"/>
      <c r="E5" s="467" t="s">
        <v>14</v>
      </c>
      <c r="F5" s="468"/>
    </row>
    <row r="6" spans="1:6" x14ac:dyDescent="0.25">
      <c r="A6" s="451" t="s">
        <v>114</v>
      </c>
      <c r="B6" s="452"/>
      <c r="C6" s="452"/>
      <c r="D6" s="452"/>
      <c r="E6" s="452"/>
      <c r="F6" s="475"/>
    </row>
    <row r="7" spans="1:6" ht="30" x14ac:dyDescent="0.25">
      <c r="A7" s="84">
        <v>1</v>
      </c>
      <c r="B7" s="192" t="s">
        <v>217</v>
      </c>
      <c r="C7" s="193"/>
      <c r="D7" s="194" t="s">
        <v>100</v>
      </c>
      <c r="E7" s="193"/>
      <c r="F7" s="289"/>
    </row>
    <row r="8" spans="1:6" x14ac:dyDescent="0.25">
      <c r="A8" s="86">
        <v>2</v>
      </c>
      <c r="B8" s="213" t="s">
        <v>278</v>
      </c>
      <c r="C8" s="212">
        <v>17850</v>
      </c>
      <c r="D8" s="214"/>
      <c r="E8" s="328"/>
      <c r="F8" s="215"/>
    </row>
    <row r="9" spans="1:6" x14ac:dyDescent="0.25">
      <c r="A9" s="469" t="s">
        <v>113</v>
      </c>
      <c r="B9" s="470"/>
      <c r="C9" s="470"/>
      <c r="D9" s="470"/>
      <c r="E9" s="470"/>
      <c r="F9" s="471"/>
    </row>
    <row r="10" spans="1:6" x14ac:dyDescent="0.25">
      <c r="A10" s="84">
        <v>3</v>
      </c>
      <c r="B10" s="198" t="s">
        <v>237</v>
      </c>
      <c r="C10" s="196">
        <v>1365</v>
      </c>
      <c r="D10" s="197"/>
      <c r="E10" s="329"/>
      <c r="F10" s="207"/>
    </row>
    <row r="11" spans="1:6" x14ac:dyDescent="0.25">
      <c r="A11" s="84">
        <v>4</v>
      </c>
      <c r="B11" s="199" t="s">
        <v>279</v>
      </c>
      <c r="C11" s="196">
        <v>714</v>
      </c>
      <c r="D11" s="197"/>
      <c r="E11" s="329"/>
      <c r="F11" s="207"/>
    </row>
    <row r="12" spans="1:6" x14ac:dyDescent="0.25">
      <c r="A12" s="84">
        <v>5</v>
      </c>
      <c r="B12" s="199" t="s">
        <v>112</v>
      </c>
      <c r="C12" s="196">
        <v>535</v>
      </c>
      <c r="D12" s="197"/>
      <c r="E12" s="329"/>
      <c r="F12" s="207"/>
    </row>
    <row r="13" spans="1:6" x14ac:dyDescent="0.25">
      <c r="A13" s="84">
        <v>6</v>
      </c>
      <c r="B13" s="199" t="s">
        <v>109</v>
      </c>
      <c r="C13" s="196">
        <v>0</v>
      </c>
      <c r="D13" s="197"/>
      <c r="E13" s="329"/>
      <c r="F13" s="207"/>
    </row>
    <row r="14" spans="1:6" x14ac:dyDescent="0.25">
      <c r="A14" s="84">
        <v>7</v>
      </c>
      <c r="B14" s="198" t="s">
        <v>108</v>
      </c>
      <c r="C14" s="196">
        <v>0</v>
      </c>
      <c r="D14" s="197"/>
      <c r="E14" s="329"/>
      <c r="F14" s="207"/>
    </row>
    <row r="15" spans="1:6" x14ac:dyDescent="0.25">
      <c r="A15" s="84">
        <v>8</v>
      </c>
      <c r="B15" s="198" t="s">
        <v>111</v>
      </c>
      <c r="C15" s="196">
        <v>3600</v>
      </c>
      <c r="D15" s="197"/>
      <c r="E15" s="329"/>
      <c r="F15" s="207"/>
    </row>
    <row r="16" spans="1:6" x14ac:dyDescent="0.25">
      <c r="A16" s="84">
        <v>9</v>
      </c>
      <c r="B16" s="198" t="s">
        <v>110</v>
      </c>
      <c r="C16" s="196">
        <v>575</v>
      </c>
      <c r="D16" s="197"/>
      <c r="E16" s="329"/>
      <c r="F16" s="207"/>
    </row>
    <row r="17" spans="1:8" x14ac:dyDescent="0.25">
      <c r="A17" s="86">
        <v>10</v>
      </c>
      <c r="B17" s="216" t="s">
        <v>107</v>
      </c>
      <c r="C17" s="212">
        <v>200</v>
      </c>
      <c r="D17" s="214"/>
      <c r="E17" s="328"/>
      <c r="F17" s="215"/>
    </row>
    <row r="18" spans="1:8" x14ac:dyDescent="0.25">
      <c r="A18" s="469" t="s">
        <v>220</v>
      </c>
      <c r="B18" s="470"/>
      <c r="C18" s="470"/>
      <c r="D18" s="470"/>
      <c r="E18" s="470"/>
      <c r="F18" s="471"/>
    </row>
    <row r="19" spans="1:8" x14ac:dyDescent="0.25">
      <c r="A19" s="209">
        <v>11</v>
      </c>
      <c r="B19" s="195" t="s">
        <v>225</v>
      </c>
      <c r="C19" s="196">
        <v>16800</v>
      </c>
      <c r="D19" s="197"/>
      <c r="E19" s="329"/>
      <c r="F19" s="207"/>
    </row>
    <row r="20" spans="1:8" x14ac:dyDescent="0.25">
      <c r="A20" s="209">
        <v>12</v>
      </c>
      <c r="B20" s="201" t="s">
        <v>282</v>
      </c>
      <c r="C20" s="196">
        <v>5400</v>
      </c>
      <c r="D20" s="197"/>
      <c r="E20" s="329"/>
      <c r="F20" s="207"/>
    </row>
    <row r="21" spans="1:8" x14ac:dyDescent="0.25">
      <c r="A21" s="209">
        <v>13</v>
      </c>
      <c r="B21" s="198" t="s">
        <v>171</v>
      </c>
      <c r="C21" s="193"/>
      <c r="D21" s="223">
        <v>2250</v>
      </c>
      <c r="E21" s="193"/>
      <c r="F21" s="293"/>
    </row>
    <row r="22" spans="1:8" x14ac:dyDescent="0.25">
      <c r="A22" s="209">
        <v>14</v>
      </c>
      <c r="B22" s="198" t="s">
        <v>43</v>
      </c>
      <c r="C22" s="193"/>
      <c r="D22" s="204">
        <v>0.4</v>
      </c>
      <c r="E22" s="205"/>
      <c r="F22" s="327"/>
      <c r="H22" s="38"/>
    </row>
    <row r="23" spans="1:8" x14ac:dyDescent="0.25">
      <c r="A23" s="209">
        <v>15</v>
      </c>
      <c r="B23" s="198" t="s">
        <v>280</v>
      </c>
      <c r="C23" s="312"/>
      <c r="D23" s="313">
        <f>SUM('Provider Overview'!D32-'Provider Overview'!C32,'Provider Overview'!D33-'Provider Overview'!C33,'Provider Overview'!D34-'Provider Overview'!C34,'Provider Overview'!D35-'Provider Overview'!C35,'Provider Overview'!D36-'Provider Overview'!C36,'Provider Overview'!D37-'Provider Overview'!C37,'Provider Overview'!D38-'Provider Overview'!C38)*24</f>
        <v>55.000000000000085</v>
      </c>
      <c r="E23" s="193"/>
      <c r="F23" s="222" t="str">
        <f>IF(SUM('Provider Overview'!F32-'Provider Overview'!E32,'Provider Overview'!F33-'Provider Overview'!E33,'Provider Overview'!F34-'Provider Overview'!E34,'Provider Overview'!F35-'Provider Overview'!E35,'Provider Overview'!F36-'Provider Overview'!E36,'Provider Overview'!F37-'Provider Overview'!E37,'Provider Overview'!F38-'Provider Overview'!E38)*24=0,"",SUM('Provider Overview'!F32-'Provider Overview'!E32,'Provider Overview'!F33-'Provider Overview'!E33,'Provider Overview'!F34-'Provider Overview'!E34,'Provider Overview'!F35-'Provider Overview'!E35,'Provider Overview'!F36-'Provider Overview'!E36,'Provider Overview'!F37-'Provider Overview'!E37,'Provider Overview'!F38-'Provider Overview'!E38)*24)</f>
        <v/>
      </c>
    </row>
    <row r="24" spans="1:8" x14ac:dyDescent="0.25">
      <c r="A24" s="209">
        <v>16</v>
      </c>
      <c r="B24" s="202" t="s">
        <v>137</v>
      </c>
      <c r="C24" s="312"/>
      <c r="D24" s="365">
        <f>IF(D22*(D23/168)=0, "", D22*(D23/168))</f>
        <v>0.13095238095238115</v>
      </c>
      <c r="E24" s="193"/>
      <c r="F24" s="224" t="str">
        <f>IFERROR(F22*(F23/168),"")</f>
        <v/>
      </c>
    </row>
    <row r="25" spans="1:8" x14ac:dyDescent="0.25">
      <c r="A25" s="217">
        <v>17</v>
      </c>
      <c r="B25" s="218" t="s">
        <v>189</v>
      </c>
      <c r="C25" s="212">
        <f>IFERROR(D24*SUM(C19:C20), "")</f>
        <v>2907.1428571428614</v>
      </c>
      <c r="D25" s="314"/>
      <c r="E25" s="330" t="str">
        <f>IFERROR(F24*SUM(E19:E20), "")</f>
        <v/>
      </c>
      <c r="F25" s="215"/>
    </row>
    <row r="26" spans="1:8" x14ac:dyDescent="0.25">
      <c r="A26" s="469" t="s">
        <v>7</v>
      </c>
      <c r="B26" s="470"/>
      <c r="C26" s="470"/>
      <c r="D26" s="470"/>
      <c r="E26" s="470"/>
      <c r="F26" s="471"/>
    </row>
    <row r="27" spans="1:8" x14ac:dyDescent="0.25">
      <c r="A27" s="84">
        <v>18</v>
      </c>
      <c r="B27" s="198" t="s">
        <v>65</v>
      </c>
      <c r="C27" s="196">
        <v>5000</v>
      </c>
      <c r="D27" s="197"/>
      <c r="E27" s="329"/>
      <c r="F27" s="207"/>
    </row>
    <row r="28" spans="1:8" x14ac:dyDescent="0.25">
      <c r="A28" s="84">
        <v>19</v>
      </c>
      <c r="B28" s="198" t="s">
        <v>66</v>
      </c>
      <c r="C28" s="193"/>
      <c r="D28" s="223">
        <v>16000</v>
      </c>
      <c r="E28" s="193"/>
      <c r="F28" s="293"/>
    </row>
    <row r="29" spans="1:8" x14ac:dyDescent="0.25">
      <c r="A29" s="84">
        <v>20</v>
      </c>
      <c r="B29" s="270" t="s">
        <v>321</v>
      </c>
      <c r="C29" s="193"/>
      <c r="D29" s="223">
        <v>4000</v>
      </c>
      <c r="E29" s="205"/>
      <c r="F29" s="293"/>
    </row>
    <row r="30" spans="1:8" x14ac:dyDescent="0.25">
      <c r="A30" s="86">
        <v>21</v>
      </c>
      <c r="B30" s="216" t="s">
        <v>170</v>
      </c>
      <c r="C30" s="212">
        <f>IFERROR((D29/D28)*C27, "")</f>
        <v>1250</v>
      </c>
      <c r="D30" s="214"/>
      <c r="E30" s="330" t="str">
        <f>IFERROR((F29/F28)*E27, "")</f>
        <v/>
      </c>
      <c r="F30" s="215"/>
    </row>
    <row r="31" spans="1:8" x14ac:dyDescent="0.25">
      <c r="A31" s="469" t="s">
        <v>183</v>
      </c>
      <c r="B31" s="470"/>
      <c r="C31" s="470"/>
      <c r="D31" s="470"/>
      <c r="E31" s="470"/>
      <c r="F31" s="471"/>
    </row>
    <row r="32" spans="1:8" x14ac:dyDescent="0.25">
      <c r="A32" s="84">
        <v>22</v>
      </c>
      <c r="B32" s="198" t="s">
        <v>106</v>
      </c>
      <c r="C32" s="196">
        <v>2300</v>
      </c>
      <c r="D32" s="197"/>
      <c r="E32" s="329"/>
      <c r="F32" s="207"/>
    </row>
    <row r="33" spans="1:6" x14ac:dyDescent="0.25">
      <c r="A33" s="84">
        <v>23</v>
      </c>
      <c r="B33" s="199" t="s">
        <v>312</v>
      </c>
      <c r="C33" s="196">
        <v>415</v>
      </c>
      <c r="D33" s="197"/>
      <c r="E33" s="329"/>
      <c r="F33" s="207"/>
    </row>
    <row r="34" spans="1:6" x14ac:dyDescent="0.25">
      <c r="A34" s="84">
        <v>24</v>
      </c>
      <c r="B34" s="199" t="s">
        <v>317</v>
      </c>
      <c r="C34" s="196">
        <v>150</v>
      </c>
      <c r="D34" s="197"/>
      <c r="E34" s="329"/>
      <c r="F34" s="207"/>
    </row>
    <row r="35" spans="1:6" x14ac:dyDescent="0.25">
      <c r="A35" s="84">
        <v>25</v>
      </c>
      <c r="B35" s="199" t="s">
        <v>179</v>
      </c>
      <c r="C35" s="196">
        <v>0</v>
      </c>
      <c r="D35" s="197"/>
      <c r="E35" s="329"/>
      <c r="F35" s="207"/>
    </row>
    <row r="36" spans="1:6" x14ac:dyDescent="0.25">
      <c r="A36" s="84">
        <v>26</v>
      </c>
      <c r="B36" s="198" t="s">
        <v>281</v>
      </c>
      <c r="C36" s="196">
        <v>150</v>
      </c>
      <c r="D36" s="197"/>
      <c r="E36" s="329"/>
      <c r="F36" s="207"/>
    </row>
    <row r="37" spans="1:6" x14ac:dyDescent="0.25">
      <c r="A37" s="84">
        <v>27</v>
      </c>
      <c r="B37" s="198" t="s">
        <v>191</v>
      </c>
      <c r="C37" s="196">
        <v>200</v>
      </c>
      <c r="D37" s="197"/>
      <c r="E37" s="329"/>
      <c r="F37" s="207"/>
    </row>
    <row r="38" spans="1:6" x14ac:dyDescent="0.25">
      <c r="A38" s="86">
        <v>28</v>
      </c>
      <c r="B38" s="216" t="s">
        <v>190</v>
      </c>
      <c r="C38" s="212">
        <v>175</v>
      </c>
      <c r="D38" s="214"/>
      <c r="E38" s="328"/>
      <c r="F38" s="215"/>
    </row>
    <row r="39" spans="1:6" x14ac:dyDescent="0.25">
      <c r="A39" s="469" t="s">
        <v>180</v>
      </c>
      <c r="B39" s="470"/>
      <c r="C39" s="470"/>
      <c r="D39" s="470"/>
      <c r="E39" s="470"/>
      <c r="F39" s="471"/>
    </row>
    <row r="40" spans="1:6" x14ac:dyDescent="0.25">
      <c r="A40" s="84">
        <v>29</v>
      </c>
      <c r="B40" s="198" t="s">
        <v>105</v>
      </c>
      <c r="C40" s="203">
        <v>250</v>
      </c>
      <c r="D40" s="197"/>
      <c r="E40" s="331"/>
      <c r="F40" s="207"/>
    </row>
    <row r="41" spans="1:6" x14ac:dyDescent="0.25">
      <c r="A41" s="86">
        <v>30</v>
      </c>
      <c r="B41" s="216" t="s">
        <v>38</v>
      </c>
      <c r="C41" s="220">
        <v>150</v>
      </c>
      <c r="D41" s="214"/>
      <c r="E41" s="332"/>
      <c r="F41" s="215"/>
    </row>
    <row r="42" spans="1:6" x14ac:dyDescent="0.25">
      <c r="A42" s="472" t="s">
        <v>181</v>
      </c>
      <c r="B42" s="473"/>
      <c r="C42" s="473"/>
      <c r="D42" s="473"/>
      <c r="E42" s="473"/>
      <c r="F42" s="474"/>
    </row>
    <row r="43" spans="1:6" x14ac:dyDescent="0.25">
      <c r="A43" s="210">
        <v>31</v>
      </c>
      <c r="B43" s="198" t="s">
        <v>169</v>
      </c>
      <c r="C43" s="203">
        <v>215</v>
      </c>
      <c r="D43" s="200"/>
      <c r="E43" s="331"/>
      <c r="F43" s="208"/>
    </row>
    <row r="44" spans="1:6" x14ac:dyDescent="0.25">
      <c r="A44" s="84">
        <v>32</v>
      </c>
      <c r="B44" s="195" t="s">
        <v>204</v>
      </c>
      <c r="C44" s="203">
        <v>0</v>
      </c>
      <c r="D44" s="197"/>
      <c r="E44" s="331"/>
      <c r="F44" s="207"/>
    </row>
    <row r="45" spans="1:6" x14ac:dyDescent="0.25">
      <c r="A45" s="84">
        <v>33</v>
      </c>
      <c r="B45" s="198" t="s">
        <v>44</v>
      </c>
      <c r="C45" s="196">
        <v>200</v>
      </c>
      <c r="D45" s="197"/>
      <c r="E45" s="329"/>
      <c r="F45" s="207"/>
    </row>
    <row r="46" spans="1:6" x14ac:dyDescent="0.25">
      <c r="A46" s="84">
        <v>34</v>
      </c>
      <c r="B46" s="198" t="s">
        <v>182</v>
      </c>
      <c r="C46" s="196">
        <v>0</v>
      </c>
      <c r="D46" s="197"/>
      <c r="E46" s="329"/>
      <c r="F46" s="207"/>
    </row>
    <row r="47" spans="1:6" x14ac:dyDescent="0.25">
      <c r="A47" s="84">
        <v>35</v>
      </c>
      <c r="B47" s="198" t="s">
        <v>197</v>
      </c>
      <c r="C47" s="203">
        <v>0</v>
      </c>
      <c r="D47" s="197"/>
      <c r="E47" s="331"/>
      <c r="F47" s="207"/>
    </row>
    <row r="48" spans="1:6" x14ac:dyDescent="0.25">
      <c r="A48" s="84">
        <v>36</v>
      </c>
      <c r="B48" s="198" t="s">
        <v>198</v>
      </c>
      <c r="C48" s="203">
        <v>0</v>
      </c>
      <c r="D48" s="197"/>
      <c r="E48" s="331"/>
      <c r="F48" s="207"/>
    </row>
    <row r="49" spans="1:6" x14ac:dyDescent="0.25">
      <c r="A49" s="84">
        <v>37</v>
      </c>
      <c r="B49" s="198" t="s">
        <v>104</v>
      </c>
      <c r="C49" s="196">
        <v>0</v>
      </c>
      <c r="D49" s="197"/>
      <c r="E49" s="329"/>
      <c r="F49" s="207"/>
    </row>
    <row r="50" spans="1:6" x14ac:dyDescent="0.25">
      <c r="A50" s="84">
        <v>38</v>
      </c>
      <c r="B50" s="198" t="s">
        <v>192</v>
      </c>
      <c r="C50" s="196">
        <v>75</v>
      </c>
      <c r="D50" s="197"/>
      <c r="E50" s="329"/>
      <c r="F50" s="207"/>
    </row>
    <row r="51" spans="1:6" x14ac:dyDescent="0.25">
      <c r="A51" s="84">
        <v>39</v>
      </c>
      <c r="B51" s="198" t="s">
        <v>103</v>
      </c>
      <c r="C51" s="196">
        <v>150</v>
      </c>
      <c r="D51" s="197"/>
      <c r="E51" s="329"/>
      <c r="F51" s="207"/>
    </row>
    <row r="52" spans="1:6" x14ac:dyDescent="0.25">
      <c r="A52" s="84">
        <v>40</v>
      </c>
      <c r="B52" s="198" t="s">
        <v>172</v>
      </c>
      <c r="C52" s="196">
        <v>100</v>
      </c>
      <c r="D52" s="197"/>
      <c r="E52" s="329"/>
      <c r="F52" s="207"/>
    </row>
    <row r="53" spans="1:6" x14ac:dyDescent="0.25">
      <c r="A53" s="84">
        <v>41</v>
      </c>
      <c r="B53" s="198" t="s">
        <v>284</v>
      </c>
      <c r="C53" s="196">
        <v>500</v>
      </c>
      <c r="D53" s="197"/>
      <c r="E53" s="329"/>
      <c r="F53" s="207"/>
    </row>
    <row r="54" spans="1:6" x14ac:dyDescent="0.25">
      <c r="A54" s="84">
        <v>42</v>
      </c>
      <c r="B54" s="198" t="s">
        <v>283</v>
      </c>
      <c r="C54" s="196">
        <v>0</v>
      </c>
      <c r="D54" s="197"/>
      <c r="E54" s="329"/>
      <c r="F54" s="207"/>
    </row>
    <row r="55" spans="1:6" x14ac:dyDescent="0.25">
      <c r="A55" s="84">
        <v>43</v>
      </c>
      <c r="B55" s="198" t="s">
        <v>173</v>
      </c>
      <c r="C55" s="196">
        <v>0</v>
      </c>
      <c r="D55" s="197"/>
      <c r="E55" s="329"/>
      <c r="F55" s="207"/>
    </row>
    <row r="56" spans="1:6" x14ac:dyDescent="0.25">
      <c r="A56" s="84">
        <v>44</v>
      </c>
      <c r="B56" s="198" t="s">
        <v>118</v>
      </c>
      <c r="C56" s="196">
        <v>0</v>
      </c>
      <c r="D56" s="197"/>
      <c r="E56" s="329"/>
      <c r="F56" s="207"/>
    </row>
    <row r="57" spans="1:6" x14ac:dyDescent="0.25">
      <c r="A57" s="86">
        <v>45</v>
      </c>
      <c r="B57" s="216" t="s">
        <v>124</v>
      </c>
      <c r="C57" s="212">
        <v>0</v>
      </c>
      <c r="D57" s="214"/>
      <c r="E57" s="328"/>
      <c r="F57" s="215"/>
    </row>
    <row r="58" spans="1:6" x14ac:dyDescent="0.25">
      <c r="A58" s="405" t="s">
        <v>285</v>
      </c>
      <c r="B58" s="406"/>
      <c r="C58" s="406"/>
      <c r="D58" s="406"/>
      <c r="E58" s="406"/>
      <c r="F58" s="477"/>
    </row>
    <row r="59" spans="1:6" x14ac:dyDescent="0.25">
      <c r="A59" s="219">
        <v>46</v>
      </c>
      <c r="B59" s="225" t="s">
        <v>136</v>
      </c>
      <c r="C59" s="366">
        <f>IF(SUM(C8,C10:C17,C25,C30,C32:C38,C40:C41,C43:C57)&gt;0,SUM(C8,C10:C17,C25,C30,C32:C38,C40:C41,C43:C57),"")</f>
        <v>34026.142857142862</v>
      </c>
      <c r="D59" s="200"/>
      <c r="E59" s="333" t="str">
        <f>IF(SUM(E8,E10:E17,E25,E30,E32:E38,E40:E41,E43:E57)&gt;0,SUM(E8,E10:E17,E25,E30,E32:E38,E40:E41,E43:E57),"")</f>
        <v/>
      </c>
      <c r="F59" s="208"/>
    </row>
    <row r="60" spans="1:6" x14ac:dyDescent="0.25">
      <c r="A60" s="84">
        <v>47</v>
      </c>
      <c r="B60" s="195" t="s">
        <v>155</v>
      </c>
      <c r="C60" s="203">
        <f>IF('Program Revenues'!C20&gt;0, 'Program Revenues'!C20, "")</f>
        <v>36000</v>
      </c>
      <c r="D60" s="197"/>
      <c r="E60" s="334" t="str">
        <f>IF('Program Revenues'!D20&gt;0, 'Program Revenues'!D20, "")</f>
        <v/>
      </c>
      <c r="F60" s="207"/>
    </row>
    <row r="61" spans="1:6" x14ac:dyDescent="0.25">
      <c r="A61" s="84">
        <v>48</v>
      </c>
      <c r="B61" s="226" t="s">
        <v>156</v>
      </c>
      <c r="C61" s="203">
        <f>IFERROR(C60-C59, "")</f>
        <v>1973.8571428571377</v>
      </c>
      <c r="D61" s="197"/>
      <c r="E61" s="334" t="str">
        <f>IFERROR(E60-E59, "")</f>
        <v/>
      </c>
      <c r="F61" s="207"/>
    </row>
    <row r="62" spans="1:6" ht="30" x14ac:dyDescent="0.25">
      <c r="A62" s="86">
        <v>49</v>
      </c>
      <c r="B62" s="230" t="s">
        <v>335</v>
      </c>
      <c r="C62" s="227"/>
      <c r="D62" s="228">
        <v>5</v>
      </c>
      <c r="E62" s="229"/>
      <c r="F62" s="326"/>
    </row>
    <row r="63" spans="1:6" x14ac:dyDescent="0.25">
      <c r="A63" s="419" t="s">
        <v>157</v>
      </c>
      <c r="B63" s="420"/>
      <c r="C63" s="420"/>
      <c r="D63" s="420"/>
      <c r="E63" s="420"/>
      <c r="F63" s="421"/>
    </row>
    <row r="64" spans="1:6" x14ac:dyDescent="0.25">
      <c r="A64" s="84">
        <v>50</v>
      </c>
      <c r="B64" s="198" t="s">
        <v>119</v>
      </c>
      <c r="C64" s="196">
        <v>1500</v>
      </c>
      <c r="D64" s="197"/>
      <c r="E64" s="329"/>
      <c r="F64" s="207"/>
    </row>
    <row r="65" spans="1:6" x14ac:dyDescent="0.25">
      <c r="A65" s="84">
        <v>51</v>
      </c>
      <c r="B65" s="198" t="s">
        <v>120</v>
      </c>
      <c r="C65" s="196">
        <v>450</v>
      </c>
      <c r="D65" s="197"/>
      <c r="E65" s="329"/>
      <c r="F65" s="207"/>
    </row>
    <row r="66" spans="1:6" ht="30" x14ac:dyDescent="0.25">
      <c r="A66" s="86">
        <v>52</v>
      </c>
      <c r="B66" s="211" t="s">
        <v>121</v>
      </c>
      <c r="C66" s="212">
        <v>375</v>
      </c>
      <c r="D66" s="214"/>
      <c r="E66" s="328"/>
      <c r="F66" s="215"/>
    </row>
  </sheetData>
  <sheetProtection algorithmName="SHA-512" hashValue="Hv1HlgaqPsny5+6u5hbL8Mt3CWX8oIuqcfyAYPibS8+cpmFTXmBAbLyhfGeNZYY2SkPE/BjTwlc4ojNYApNYlA==" saltValue="lG8JefYGA5H6aKoZk5Ww1w==" spinCount="100000" sheet="1" objects="1" scenarios="1"/>
  <mergeCells count="13">
    <mergeCell ref="A1:F1"/>
    <mergeCell ref="A3:F3"/>
    <mergeCell ref="E5:F5"/>
    <mergeCell ref="A63:F63"/>
    <mergeCell ref="A31:F31"/>
    <mergeCell ref="A39:F39"/>
    <mergeCell ref="A42:F42"/>
    <mergeCell ref="A26:F26"/>
    <mergeCell ref="A18:F18"/>
    <mergeCell ref="A9:F9"/>
    <mergeCell ref="A6:F6"/>
    <mergeCell ref="C5:D5"/>
    <mergeCell ref="A58:F58"/>
  </mergeCells>
  <conditionalFormatting sqref="C8 C13">
    <cfRule type="expression" dxfId="9" priority="7">
      <formula>$D$7="No"</formula>
    </cfRule>
  </conditionalFormatting>
  <conditionalFormatting sqref="E8 E13">
    <cfRule type="expression" dxfId="8" priority="5">
      <formula>$F$7="No"</formula>
    </cfRule>
  </conditionalFormatting>
  <conditionalFormatting sqref="E11:E13">
    <cfRule type="expression" dxfId="7" priority="4">
      <formula>$F$7="No"</formula>
    </cfRule>
  </conditionalFormatting>
  <conditionalFormatting sqref="E14">
    <cfRule type="expression" dxfId="6" priority="1">
      <formula>$F$7="No"</formula>
    </cfRule>
  </conditionalFormatting>
  <conditionalFormatting sqref="E14">
    <cfRule type="expression" dxfId="5" priority="2">
      <formula>$F$7="No"</formula>
    </cfRule>
  </conditionalFormatting>
  <printOptions horizontalCentered="1"/>
  <pageMargins left="0.2" right="0.2" top="0.75" bottom="0.75" header="0.3" footer="0.3"/>
  <pageSetup scale="90" orientation="landscape" horizontalDpi="1200" verticalDpi="1200" r:id="rId1"/>
  <headerFooter>
    <oddHeader>&amp;C&amp;"Times New Roman,Bold"First Things First Cost of Quality Study
Provider Survey for Certified Family Homes and Child Care Group Homes</oddHeader>
    <oddFooter>&amp;LQuestions? Contact Burns &amp; Associates, Inc. at CostofQuality@burnshealthpolicy.com / or (602) 241-8515&amp;RPrinted &amp;D</oddFooter>
  </headerFooter>
  <rowBreaks count="1" manualBreakCount="1">
    <brk id="38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'Drop Down Lists'!$B$51:$B$52</xm:f>
          </x14:formula1>
          <xm:sqref>D7 F7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35"/>
  <sheetViews>
    <sheetView showGridLines="0" view="pageBreakPreview" zoomScaleNormal="100" zoomScaleSheetLayoutView="100" workbookViewId="0">
      <selection activeCell="D30" sqref="D30"/>
    </sheetView>
  </sheetViews>
  <sheetFormatPr defaultRowHeight="15" x14ac:dyDescent="0.25"/>
  <cols>
    <col min="1" max="1" width="5.28515625" style="5" bestFit="1" customWidth="1"/>
    <col min="2" max="2" width="80" bestFit="1" customWidth="1"/>
    <col min="3" max="3" width="17.42578125" customWidth="1"/>
  </cols>
  <sheetData>
    <row r="1" spans="1:9" x14ac:dyDescent="0.25">
      <c r="A1" s="444" t="e">
        <f xml:space="preserve"> IF(ISBLANK(#REF!)=TRUE, "",#REF!)</f>
        <v>#REF!</v>
      </c>
      <c r="B1" s="444"/>
      <c r="C1" s="444"/>
      <c r="D1" s="11"/>
      <c r="E1" s="11"/>
      <c r="F1" s="11"/>
      <c r="G1" s="11"/>
      <c r="H1" s="11"/>
      <c r="I1" s="11"/>
    </row>
    <row r="2" spans="1:9" x14ac:dyDescent="0.25">
      <c r="D2" s="17" t="s">
        <v>56</v>
      </c>
    </row>
    <row r="3" spans="1:9" x14ac:dyDescent="0.25">
      <c r="A3" s="466" t="s">
        <v>73</v>
      </c>
      <c r="B3" s="466"/>
      <c r="C3" s="466"/>
      <c r="D3" s="16" t="s">
        <v>55</v>
      </c>
    </row>
    <row r="4" spans="1:9" ht="15.75" thickBot="1" x14ac:dyDescent="0.3"/>
    <row r="5" spans="1:9" x14ac:dyDescent="0.25">
      <c r="A5" s="13" t="s">
        <v>34</v>
      </c>
      <c r="B5" s="12" t="s">
        <v>35</v>
      </c>
      <c r="C5" s="14" t="s">
        <v>14</v>
      </c>
    </row>
    <row r="6" spans="1:9" x14ac:dyDescent="0.25">
      <c r="A6" s="478" t="s">
        <v>74</v>
      </c>
      <c r="B6" s="479"/>
      <c r="C6" s="480"/>
    </row>
    <row r="7" spans="1:9" x14ac:dyDescent="0.25">
      <c r="A7" s="8">
        <v>1</v>
      </c>
      <c r="B7" s="6" t="s">
        <v>101</v>
      </c>
      <c r="C7" s="19"/>
    </row>
    <row r="8" spans="1:9" x14ac:dyDescent="0.25">
      <c r="A8" s="478" t="s">
        <v>102</v>
      </c>
      <c r="B8" s="479"/>
      <c r="C8" s="480"/>
    </row>
    <row r="9" spans="1:9" x14ac:dyDescent="0.25">
      <c r="A9" s="8"/>
      <c r="B9" s="6"/>
      <c r="C9" s="19"/>
    </row>
    <row r="10" spans="1:9" x14ac:dyDescent="0.25">
      <c r="A10" s="478" t="s">
        <v>75</v>
      </c>
      <c r="B10" s="479"/>
      <c r="C10" s="480"/>
    </row>
    <row r="11" spans="1:9" x14ac:dyDescent="0.25">
      <c r="A11" s="8">
        <v>2</v>
      </c>
      <c r="B11" s="10" t="s">
        <v>61</v>
      </c>
      <c r="C11" s="19"/>
    </row>
    <row r="12" spans="1:9" x14ac:dyDescent="0.25">
      <c r="A12" s="8">
        <v>3</v>
      </c>
      <c r="B12" s="6" t="s">
        <v>62</v>
      </c>
      <c r="C12" s="19"/>
    </row>
    <row r="13" spans="1:9" x14ac:dyDescent="0.25">
      <c r="A13" s="8">
        <v>4</v>
      </c>
      <c r="B13" s="6" t="s">
        <v>76</v>
      </c>
      <c r="C13" s="19"/>
    </row>
    <row r="14" spans="1:9" x14ac:dyDescent="0.25">
      <c r="A14" s="8">
        <v>5</v>
      </c>
      <c r="B14" s="7" t="s">
        <v>43</v>
      </c>
      <c r="C14" s="23"/>
    </row>
    <row r="15" spans="1:9" x14ac:dyDescent="0.25">
      <c r="A15" s="8">
        <v>6</v>
      </c>
      <c r="B15" s="7" t="s">
        <v>77</v>
      </c>
      <c r="C15" s="24"/>
    </row>
    <row r="16" spans="1:9" x14ac:dyDescent="0.25">
      <c r="A16" s="8">
        <v>7</v>
      </c>
      <c r="B16" s="7" t="s">
        <v>64</v>
      </c>
      <c r="C16" s="25">
        <f>C14*(C15/168)</f>
        <v>0</v>
      </c>
    </row>
    <row r="17" spans="1:4" x14ac:dyDescent="0.25">
      <c r="A17" s="8">
        <v>8</v>
      </c>
      <c r="B17" s="7" t="s">
        <v>63</v>
      </c>
      <c r="C17" s="26">
        <f>IFERROR(C16*SUM(C11:C12), "")</f>
        <v>0</v>
      </c>
    </row>
    <row r="18" spans="1:4" x14ac:dyDescent="0.25">
      <c r="A18" s="481" t="s">
        <v>7</v>
      </c>
      <c r="B18" s="482"/>
      <c r="C18" s="483"/>
    </row>
    <row r="19" spans="1:4" x14ac:dyDescent="0.25">
      <c r="A19" s="8">
        <v>9</v>
      </c>
      <c r="B19" s="6" t="s">
        <v>65</v>
      </c>
      <c r="C19" s="19"/>
    </row>
    <row r="20" spans="1:4" x14ac:dyDescent="0.25">
      <c r="A20" s="8">
        <v>10</v>
      </c>
      <c r="B20" s="7" t="s">
        <v>66</v>
      </c>
      <c r="C20" s="27"/>
    </row>
    <row r="21" spans="1:4" x14ac:dyDescent="0.25">
      <c r="A21" s="8">
        <v>11</v>
      </c>
      <c r="B21" s="7" t="s">
        <v>78</v>
      </c>
      <c r="C21" s="27"/>
    </row>
    <row r="22" spans="1:4" x14ac:dyDescent="0.25">
      <c r="A22" s="8">
        <v>12</v>
      </c>
      <c r="B22" s="6" t="s">
        <v>67</v>
      </c>
      <c r="C22" s="26" t="str">
        <f>IFERROR((C21/C20)*C19, "")</f>
        <v/>
      </c>
    </row>
    <row r="23" spans="1:4" x14ac:dyDescent="0.25">
      <c r="A23" s="478" t="s">
        <v>68</v>
      </c>
      <c r="B23" s="479"/>
      <c r="C23" s="480"/>
    </row>
    <row r="24" spans="1:4" x14ac:dyDescent="0.25">
      <c r="A24" s="8">
        <v>13</v>
      </c>
      <c r="B24" s="6" t="s">
        <v>79</v>
      </c>
      <c r="C24" s="19"/>
    </row>
    <row r="25" spans="1:4" x14ac:dyDescent="0.25">
      <c r="A25" s="8">
        <v>14</v>
      </c>
      <c r="B25" s="6" t="s">
        <v>36</v>
      </c>
      <c r="C25" s="19"/>
    </row>
    <row r="26" spans="1:4" x14ac:dyDescent="0.25">
      <c r="A26" s="8">
        <v>15</v>
      </c>
      <c r="B26" s="6" t="s">
        <v>37</v>
      </c>
      <c r="C26" s="19"/>
    </row>
    <row r="27" spans="1:4" x14ac:dyDescent="0.25">
      <c r="A27" s="8">
        <v>16</v>
      </c>
      <c r="B27" s="6" t="s">
        <v>39</v>
      </c>
      <c r="C27" s="19"/>
    </row>
    <row r="28" spans="1:4" x14ac:dyDescent="0.25">
      <c r="A28" s="8">
        <v>17</v>
      </c>
      <c r="B28" s="6" t="s">
        <v>38</v>
      </c>
      <c r="C28" s="19"/>
    </row>
    <row r="29" spans="1:4" x14ac:dyDescent="0.25">
      <c r="A29" s="478" t="s">
        <v>6</v>
      </c>
      <c r="B29" s="479"/>
      <c r="C29" s="480"/>
    </row>
    <row r="30" spans="1:4" x14ac:dyDescent="0.25">
      <c r="A30" s="15">
        <v>18</v>
      </c>
      <c r="B30" s="10" t="s">
        <v>44</v>
      </c>
      <c r="C30" s="22"/>
    </row>
    <row r="31" spans="1:4" x14ac:dyDescent="0.25">
      <c r="A31" s="8">
        <v>19</v>
      </c>
      <c r="B31" s="6" t="s">
        <v>69</v>
      </c>
      <c r="C31" s="19"/>
      <c r="D31" s="16" t="s">
        <v>57</v>
      </c>
    </row>
    <row r="32" spans="1:4" x14ac:dyDescent="0.25">
      <c r="A32" s="8">
        <v>20</v>
      </c>
      <c r="B32" s="6" t="s">
        <v>70</v>
      </c>
      <c r="C32" s="19"/>
    </row>
    <row r="33" spans="1:4" x14ac:dyDescent="0.25">
      <c r="A33" s="8">
        <v>21</v>
      </c>
      <c r="B33" s="6" t="s">
        <v>71</v>
      </c>
      <c r="C33" s="19"/>
    </row>
    <row r="34" spans="1:4" x14ac:dyDescent="0.25">
      <c r="A34" s="8">
        <v>22</v>
      </c>
      <c r="B34" s="6" t="s">
        <v>72</v>
      </c>
      <c r="C34" s="19"/>
      <c r="D34" s="17" t="s">
        <v>58</v>
      </c>
    </row>
    <row r="35" spans="1:4" ht="15.75" thickBot="1" x14ac:dyDescent="0.3">
      <c r="A35" s="9">
        <v>23</v>
      </c>
      <c r="B35" s="20" t="s">
        <v>40</v>
      </c>
      <c r="C35" s="21"/>
    </row>
  </sheetData>
  <mergeCells count="8">
    <mergeCell ref="A23:C23"/>
    <mergeCell ref="A29:C29"/>
    <mergeCell ref="A3:C3"/>
    <mergeCell ref="A1:C1"/>
    <mergeCell ref="A10:C10"/>
    <mergeCell ref="A18:C18"/>
    <mergeCell ref="A6:C6"/>
    <mergeCell ref="A8:C8"/>
  </mergeCells>
  <printOptions horizontalCentered="1"/>
  <pageMargins left="0.2" right="0.2" top="0.75" bottom="0.75" header="0.3" footer="0.3"/>
  <pageSetup scale="90" orientation="portrait" horizontalDpi="1200" verticalDpi="1200" r:id="rId1"/>
  <headerFooter>
    <oddHeader>&amp;C&amp;"Times New Roman,Bold"Provider Survey for Family Homes
First Things First Cost of Quality Study</oddHeader>
    <oddFooter>&amp;LQuestions? Contact Burns &amp; Associates, Inc. at ENTER EMAIL/ or (602) 241-XXXX&amp;RPrinted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43"/>
  <sheetViews>
    <sheetView showGridLines="0" zoomScaleNormal="100" zoomScaleSheetLayoutView="100" workbookViewId="0">
      <selection activeCell="E7" sqref="E7"/>
    </sheetView>
  </sheetViews>
  <sheetFormatPr defaultRowHeight="15" x14ac:dyDescent="0.25"/>
  <cols>
    <col min="1" max="1" width="5.28515625" style="46" customWidth="1"/>
    <col min="2" max="2" width="84.7109375" style="35" customWidth="1"/>
    <col min="3" max="6" width="8.7109375" customWidth="1"/>
    <col min="7" max="8" width="50.7109375" customWidth="1"/>
  </cols>
  <sheetData>
    <row r="1" spans="1:8" x14ac:dyDescent="0.25">
      <c r="A1" s="444" t="str">
        <f>IF(ISBLANK('Provider Overview'!E7)=TRUE, "",'Provider Overview'!E7)</f>
        <v/>
      </c>
      <c r="B1" s="444"/>
      <c r="C1" s="11"/>
      <c r="D1" s="11"/>
      <c r="E1" s="53"/>
      <c r="F1" s="53"/>
    </row>
    <row r="2" spans="1:8" ht="9" customHeight="1" x14ac:dyDescent="0.25"/>
    <row r="3" spans="1:8" x14ac:dyDescent="0.25">
      <c r="A3" s="501" t="s">
        <v>325</v>
      </c>
      <c r="B3" s="501"/>
      <c r="C3" s="501"/>
      <c r="D3" s="501"/>
      <c r="E3" s="501"/>
      <c r="F3" s="501"/>
    </row>
    <row r="4" spans="1:8" ht="9" customHeight="1" x14ac:dyDescent="0.25"/>
    <row r="5" spans="1:8" x14ac:dyDescent="0.25">
      <c r="A5" s="488" t="s">
        <v>34</v>
      </c>
      <c r="B5" s="490" t="s">
        <v>35</v>
      </c>
      <c r="C5" s="492" t="s">
        <v>221</v>
      </c>
      <c r="D5" s="492"/>
      <c r="E5" s="493" t="s">
        <v>14</v>
      </c>
      <c r="F5" s="494"/>
    </row>
    <row r="6" spans="1:8" s="35" customFormat="1" ht="29.25" x14ac:dyDescent="0.25">
      <c r="A6" s="489"/>
      <c r="B6" s="491"/>
      <c r="C6" s="245" t="s">
        <v>159</v>
      </c>
      <c r="D6" s="246" t="s">
        <v>158</v>
      </c>
      <c r="E6" s="247" t="s">
        <v>159</v>
      </c>
      <c r="F6" s="248" t="s">
        <v>158</v>
      </c>
    </row>
    <row r="7" spans="1:8" s="48" customFormat="1" ht="30" x14ac:dyDescent="0.25">
      <c r="A7" s="252">
        <v>1</v>
      </c>
      <c r="B7" s="253" t="s">
        <v>336</v>
      </c>
      <c r="C7" s="254">
        <v>1</v>
      </c>
      <c r="D7" s="254">
        <v>0</v>
      </c>
      <c r="E7" s="290"/>
      <c r="F7" s="291"/>
    </row>
    <row r="8" spans="1:8" s="48" customFormat="1" x14ac:dyDescent="0.25">
      <c r="A8" s="498" t="s">
        <v>215</v>
      </c>
      <c r="B8" s="499"/>
      <c r="C8" s="499"/>
      <c r="D8" s="499"/>
      <c r="E8" s="499"/>
      <c r="F8" s="500"/>
    </row>
    <row r="9" spans="1:8" x14ac:dyDescent="0.25">
      <c r="A9" s="315">
        <v>2</v>
      </c>
      <c r="B9" s="316" t="s">
        <v>168</v>
      </c>
      <c r="C9" s="317" t="s">
        <v>100</v>
      </c>
      <c r="D9" s="317" t="s">
        <v>99</v>
      </c>
      <c r="E9" s="306"/>
      <c r="F9" s="307"/>
    </row>
    <row r="10" spans="1:8" s="48" customFormat="1" ht="30" x14ac:dyDescent="0.25">
      <c r="A10" s="231">
        <v>3</v>
      </c>
      <c r="B10" s="249" t="s">
        <v>290</v>
      </c>
      <c r="C10" s="235">
        <v>1</v>
      </c>
      <c r="D10" s="232"/>
      <c r="E10" s="292"/>
      <c r="F10" s="293"/>
    </row>
    <row r="11" spans="1:8" s="48" customFormat="1" ht="30" x14ac:dyDescent="0.25">
      <c r="A11" s="231">
        <v>4</v>
      </c>
      <c r="B11" s="249" t="s">
        <v>291</v>
      </c>
      <c r="C11" s="235"/>
      <c r="D11" s="232"/>
      <c r="E11" s="292"/>
      <c r="F11" s="293"/>
    </row>
    <row r="12" spans="1:8" s="48" customFormat="1" ht="30" customHeight="1" x14ac:dyDescent="0.25">
      <c r="A12" s="255">
        <v>5</v>
      </c>
      <c r="B12" s="256" t="s">
        <v>292</v>
      </c>
      <c r="C12" s="257"/>
      <c r="D12" s="258"/>
      <c r="E12" s="295"/>
      <c r="F12" s="294"/>
      <c r="G12" s="371" t="str">
        <f>IF(E13="ERR", "Number of Full-time child care staff entered in Lines 3-5 exceeds total entered on Line 1", "")</f>
        <v/>
      </c>
      <c r="H12" s="371" t="str">
        <f>IF(F13="ERR", "Number of Part-time child care staff entered in Lines 3-5 exceeds total entered on Line 1", "")</f>
        <v/>
      </c>
    </row>
    <row r="13" spans="1:8" s="48" customFormat="1" x14ac:dyDescent="0.25">
      <c r="A13" s="367" t="s">
        <v>214</v>
      </c>
      <c r="B13" s="368"/>
      <c r="C13" s="368"/>
      <c r="D13" s="368"/>
      <c r="E13" s="369" t="str">
        <f>IF(SUM(E10:E12)&gt;E7, "ERR", "")</f>
        <v/>
      </c>
      <c r="F13" s="370" t="str">
        <f t="shared" ref="F13" si="0">IF(SUM(F10:F12)&gt;F7, "ERR", "")</f>
        <v/>
      </c>
    </row>
    <row r="14" spans="1:8" x14ac:dyDescent="0.25">
      <c r="A14" s="231">
        <v>6</v>
      </c>
      <c r="B14" s="91" t="s">
        <v>293</v>
      </c>
      <c r="C14" s="233" t="s">
        <v>100</v>
      </c>
      <c r="D14" s="233" t="s">
        <v>99</v>
      </c>
      <c r="E14" s="296"/>
      <c r="F14" s="297"/>
    </row>
    <row r="15" spans="1:8" s="48" customFormat="1" ht="16.5" customHeight="1" x14ac:dyDescent="0.25">
      <c r="A15" s="231">
        <v>7</v>
      </c>
      <c r="B15" s="249" t="s">
        <v>326</v>
      </c>
      <c r="C15" s="235">
        <v>1</v>
      </c>
      <c r="D15" s="232"/>
      <c r="E15" s="292"/>
      <c r="F15" s="293"/>
    </row>
    <row r="16" spans="1:8" s="48" customFormat="1" x14ac:dyDescent="0.25">
      <c r="A16" s="231">
        <v>8</v>
      </c>
      <c r="B16" s="91" t="s">
        <v>294</v>
      </c>
      <c r="C16" s="233" t="s">
        <v>100</v>
      </c>
      <c r="D16" s="233" t="s">
        <v>99</v>
      </c>
      <c r="E16" s="296"/>
      <c r="F16" s="297"/>
    </row>
    <row r="17" spans="1:6" s="48" customFormat="1" x14ac:dyDescent="0.25">
      <c r="A17" s="231">
        <v>9</v>
      </c>
      <c r="B17" s="249" t="s">
        <v>327</v>
      </c>
      <c r="C17" s="235">
        <v>1</v>
      </c>
      <c r="D17" s="232"/>
      <c r="E17" s="292"/>
      <c r="F17" s="293"/>
    </row>
    <row r="18" spans="1:6" s="48" customFormat="1" x14ac:dyDescent="0.25">
      <c r="A18" s="231">
        <v>10</v>
      </c>
      <c r="B18" s="91" t="s">
        <v>295</v>
      </c>
      <c r="C18" s="233" t="s">
        <v>99</v>
      </c>
      <c r="D18" s="233" t="s">
        <v>99</v>
      </c>
      <c r="E18" s="296"/>
      <c r="F18" s="297"/>
    </row>
    <row r="19" spans="1:6" s="48" customFormat="1" x14ac:dyDescent="0.25">
      <c r="A19" s="231">
        <v>11</v>
      </c>
      <c r="B19" s="249" t="s">
        <v>328</v>
      </c>
      <c r="C19" s="234"/>
      <c r="D19" s="232"/>
      <c r="E19" s="292"/>
      <c r="F19" s="293"/>
    </row>
    <row r="20" spans="1:6" s="48" customFormat="1" x14ac:dyDescent="0.25">
      <c r="A20" s="231">
        <v>12</v>
      </c>
      <c r="B20" s="91" t="s">
        <v>296</v>
      </c>
      <c r="C20" s="233" t="s">
        <v>99</v>
      </c>
      <c r="D20" s="233" t="s">
        <v>99</v>
      </c>
      <c r="E20" s="296"/>
      <c r="F20" s="297"/>
    </row>
    <row r="21" spans="1:6" s="48" customFormat="1" ht="30" x14ac:dyDescent="0.25">
      <c r="A21" s="231">
        <v>13</v>
      </c>
      <c r="B21" s="249" t="s">
        <v>329</v>
      </c>
      <c r="C21" s="234"/>
      <c r="D21" s="232"/>
      <c r="E21" s="292"/>
      <c r="F21" s="293"/>
    </row>
    <row r="22" spans="1:6" s="48" customFormat="1" x14ac:dyDescent="0.25">
      <c r="A22" s="231">
        <v>14</v>
      </c>
      <c r="B22" s="91" t="s">
        <v>297</v>
      </c>
      <c r="C22" s="233" t="s">
        <v>99</v>
      </c>
      <c r="D22" s="233" t="s">
        <v>99</v>
      </c>
      <c r="E22" s="296"/>
      <c r="F22" s="297"/>
    </row>
    <row r="23" spans="1:6" ht="30" x14ac:dyDescent="0.25">
      <c r="A23" s="242">
        <v>15</v>
      </c>
      <c r="B23" s="262" t="s">
        <v>330</v>
      </c>
      <c r="C23" s="263"/>
      <c r="D23" s="264"/>
      <c r="E23" s="298"/>
      <c r="F23" s="299"/>
    </row>
    <row r="24" spans="1:6" x14ac:dyDescent="0.25">
      <c r="A24" s="486" t="s">
        <v>212</v>
      </c>
      <c r="B24" s="487"/>
      <c r="C24" s="335"/>
      <c r="D24" s="335"/>
      <c r="E24" s="335"/>
      <c r="F24" s="336"/>
    </row>
    <row r="25" spans="1:6" x14ac:dyDescent="0.25">
      <c r="A25" s="315">
        <v>16</v>
      </c>
      <c r="B25" s="316" t="s">
        <v>298</v>
      </c>
      <c r="C25" s="317" t="s">
        <v>99</v>
      </c>
      <c r="D25" s="317" t="s">
        <v>99</v>
      </c>
      <c r="E25" s="306"/>
      <c r="F25" s="307"/>
    </row>
    <row r="26" spans="1:6" s="48" customFormat="1" ht="30" x14ac:dyDescent="0.25">
      <c r="A26" s="231">
        <v>17</v>
      </c>
      <c r="B26" s="249" t="s">
        <v>299</v>
      </c>
      <c r="C26" s="234"/>
      <c r="D26" s="232"/>
      <c r="E26" s="292"/>
      <c r="F26" s="293"/>
    </row>
    <row r="27" spans="1:6" s="47" customFormat="1" x14ac:dyDescent="0.25">
      <c r="A27" s="231">
        <v>18</v>
      </c>
      <c r="B27" s="259" t="s">
        <v>286</v>
      </c>
      <c r="C27" s="236"/>
      <c r="D27" s="237"/>
      <c r="E27" s="300"/>
      <c r="F27" s="301"/>
    </row>
    <row r="28" spans="1:6" x14ac:dyDescent="0.25">
      <c r="A28" s="231">
        <v>19</v>
      </c>
      <c r="B28" s="91" t="s">
        <v>300</v>
      </c>
      <c r="C28" s="233" t="s">
        <v>100</v>
      </c>
      <c r="D28" s="233" t="s">
        <v>99</v>
      </c>
      <c r="E28" s="296"/>
      <c r="F28" s="297"/>
    </row>
    <row r="29" spans="1:6" s="48" customFormat="1" ht="30" x14ac:dyDescent="0.25">
      <c r="A29" s="231">
        <v>20</v>
      </c>
      <c r="B29" s="249" t="s">
        <v>301</v>
      </c>
      <c r="C29" s="235">
        <v>1</v>
      </c>
      <c r="D29" s="232"/>
      <c r="E29" s="292"/>
      <c r="F29" s="293"/>
    </row>
    <row r="30" spans="1:6" s="47" customFormat="1" x14ac:dyDescent="0.25">
      <c r="A30" s="231">
        <v>21</v>
      </c>
      <c r="B30" s="259" t="s">
        <v>302</v>
      </c>
      <c r="C30" s="250">
        <v>750</v>
      </c>
      <c r="D30" s="251"/>
      <c r="E30" s="302"/>
      <c r="F30" s="303"/>
    </row>
    <row r="31" spans="1:6" ht="30" x14ac:dyDescent="0.25">
      <c r="A31" s="231">
        <v>22</v>
      </c>
      <c r="B31" s="91" t="s">
        <v>303</v>
      </c>
      <c r="C31" s="233" t="s">
        <v>99</v>
      </c>
      <c r="D31" s="233" t="s">
        <v>99</v>
      </c>
      <c r="E31" s="296"/>
      <c r="F31" s="297"/>
    </row>
    <row r="32" spans="1:6" s="48" customFormat="1" ht="30" x14ac:dyDescent="0.25">
      <c r="A32" s="231">
        <v>23</v>
      </c>
      <c r="B32" s="249" t="s">
        <v>304</v>
      </c>
      <c r="C32" s="234"/>
      <c r="D32" s="232"/>
      <c r="E32" s="292"/>
      <c r="F32" s="293"/>
    </row>
    <row r="33" spans="1:6" s="47" customFormat="1" x14ac:dyDescent="0.25">
      <c r="A33" s="231">
        <v>24</v>
      </c>
      <c r="B33" s="259" t="s">
        <v>305</v>
      </c>
      <c r="C33" s="238"/>
      <c r="D33" s="239"/>
      <c r="E33" s="302"/>
      <c r="F33" s="303"/>
    </row>
    <row r="34" spans="1:6" x14ac:dyDescent="0.25">
      <c r="A34" s="231">
        <v>25</v>
      </c>
      <c r="B34" s="91" t="s">
        <v>306</v>
      </c>
      <c r="C34" s="233" t="s">
        <v>100</v>
      </c>
      <c r="D34" s="233" t="s">
        <v>99</v>
      </c>
      <c r="E34" s="296"/>
      <c r="F34" s="297"/>
    </row>
    <row r="35" spans="1:6" x14ac:dyDescent="0.25">
      <c r="A35" s="240">
        <v>26</v>
      </c>
      <c r="B35" s="49" t="s">
        <v>287</v>
      </c>
      <c r="C35" s="495"/>
      <c r="D35" s="495"/>
      <c r="E35" s="496"/>
      <c r="F35" s="497"/>
    </row>
    <row r="36" spans="1:6" s="48" customFormat="1" x14ac:dyDescent="0.25">
      <c r="A36" s="242">
        <v>27</v>
      </c>
      <c r="B36" s="262" t="s">
        <v>307</v>
      </c>
      <c r="C36" s="339">
        <v>1</v>
      </c>
      <c r="D36" s="264"/>
      <c r="E36" s="298"/>
      <c r="F36" s="299"/>
    </row>
    <row r="37" spans="1:6" x14ac:dyDescent="0.25">
      <c r="A37" s="484" t="s">
        <v>213</v>
      </c>
      <c r="B37" s="485"/>
      <c r="C37" s="337"/>
      <c r="D37" s="337"/>
      <c r="E37" s="337"/>
      <c r="F37" s="338"/>
    </row>
    <row r="38" spans="1:6" x14ac:dyDescent="0.25">
      <c r="A38" s="315">
        <v>28</v>
      </c>
      <c r="B38" s="316" t="s">
        <v>308</v>
      </c>
      <c r="C38" s="317" t="s">
        <v>100</v>
      </c>
      <c r="D38" s="317" t="s">
        <v>99</v>
      </c>
      <c r="E38" s="306"/>
      <c r="F38" s="307"/>
    </row>
    <row r="39" spans="1:6" x14ac:dyDescent="0.25">
      <c r="A39" s="231">
        <v>29</v>
      </c>
      <c r="B39" s="249" t="s">
        <v>309</v>
      </c>
      <c r="C39" s="235">
        <v>1</v>
      </c>
      <c r="D39" s="232"/>
      <c r="E39" s="292"/>
      <c r="F39" s="293"/>
    </row>
    <row r="40" spans="1:6" x14ac:dyDescent="0.25">
      <c r="A40" s="231">
        <v>30</v>
      </c>
      <c r="B40" s="260" t="s">
        <v>310</v>
      </c>
      <c r="C40" s="241">
        <v>10</v>
      </c>
      <c r="D40" s="239"/>
      <c r="E40" s="304"/>
      <c r="F40" s="305"/>
    </row>
    <row r="41" spans="1:6" x14ac:dyDescent="0.25">
      <c r="A41" s="231">
        <v>31</v>
      </c>
      <c r="B41" s="91" t="s">
        <v>311</v>
      </c>
      <c r="C41" s="233" t="s">
        <v>100</v>
      </c>
      <c r="D41" s="233" t="s">
        <v>99</v>
      </c>
      <c r="E41" s="296"/>
      <c r="F41" s="297"/>
    </row>
    <row r="42" spans="1:6" x14ac:dyDescent="0.25">
      <c r="A42" s="231">
        <v>32</v>
      </c>
      <c r="B42" s="249" t="s">
        <v>322</v>
      </c>
      <c r="C42" s="235">
        <v>1</v>
      </c>
      <c r="D42" s="232"/>
      <c r="E42" s="292"/>
      <c r="F42" s="293"/>
    </row>
    <row r="43" spans="1:6" ht="30" x14ac:dyDescent="0.25">
      <c r="A43" s="242">
        <v>33</v>
      </c>
      <c r="B43" s="261" t="s">
        <v>323</v>
      </c>
      <c r="C43" s="243">
        <v>15</v>
      </c>
      <c r="D43" s="244"/>
      <c r="E43" s="308"/>
      <c r="F43" s="309"/>
    </row>
  </sheetData>
  <sheetProtection algorithmName="SHA-512" hashValue="VVy6rqi7DvUklD+vd+/9oFjBhyU2YYGpyc2+GD2MqiR46vt4IimJtcUQOW22tL/PvqF1HrjFfNji3ZUCT9eXkg==" saltValue="c0oMFrXYY6DCRKuHKTx5nw==" spinCount="100000" sheet="1" objects="1" scenarios="1"/>
  <mergeCells count="11">
    <mergeCell ref="E5:F5"/>
    <mergeCell ref="A1:B1"/>
    <mergeCell ref="C35:D35"/>
    <mergeCell ref="E35:F35"/>
    <mergeCell ref="A8:F8"/>
    <mergeCell ref="A3:F3"/>
    <mergeCell ref="A37:B37"/>
    <mergeCell ref="A24:B24"/>
    <mergeCell ref="A5:A6"/>
    <mergeCell ref="B5:B6"/>
    <mergeCell ref="C5:D5"/>
  </mergeCells>
  <conditionalFormatting sqref="C10:F12">
    <cfRule type="expression" dxfId="4" priority="78">
      <formula>C$9="No"</formula>
    </cfRule>
  </conditionalFormatting>
  <conditionalFormatting sqref="C15:F15 C17:F17 C19:F19 C21:F21 C23:F23 C39:F39 C42:F42 C26:F26 C29:F29 C32:F32">
    <cfRule type="expression" dxfId="3" priority="76">
      <formula>C14="No"</formula>
    </cfRule>
  </conditionalFormatting>
  <conditionalFormatting sqref="C40:F40 C43:F43 C27:F27 C30:F30 C33:F33 C36:F36">
    <cfRule type="expression" dxfId="2" priority="56">
      <formula>C25="No"</formula>
    </cfRule>
  </conditionalFormatting>
  <dataValidations count="5">
    <dataValidation type="whole" operator="lessThanOrEqual" allowBlank="1" showInputMessage="1" showErrorMessage="1" error="Value cannot exceed number entered on Line 1 for full-time staff. " sqref="E10" xr:uid="{632BA44C-C15A-42E2-A4A6-512A4FF7B903}">
      <formula1>$E7</formula1>
    </dataValidation>
    <dataValidation type="whole" operator="lessThanOrEqual" allowBlank="1" showInputMessage="1" showErrorMessage="1" error="Value cannot exceed number entered on Line 1 for full-time staff. " sqref="E11" xr:uid="{8AF78B5A-9A74-41C0-A7B0-0CABF50747F3}">
      <formula1>$E7</formula1>
    </dataValidation>
    <dataValidation type="whole" operator="lessThanOrEqual" allowBlank="1" showInputMessage="1" showErrorMessage="1" error="Value cannot exceed number entered on Line 1 for full-time staff. " sqref="E12" xr:uid="{06363F54-16EB-42B8-84FD-4FD7290626E9}">
      <formula1>$E7</formula1>
    </dataValidation>
    <dataValidation type="whole" operator="lessThanOrEqual" allowBlank="1" showInputMessage="1" showErrorMessage="1" error="Value cannot exceed number entered on Line 1 for full-time staff. " sqref="E15 E17 E19 E21 E23 E26 E29 E32 E36 E39 E42" xr:uid="{3D1521B4-1058-4BC4-AC47-50275092E802}">
      <formula1>$E$7</formula1>
    </dataValidation>
    <dataValidation type="whole" operator="lessThanOrEqual" allowBlank="1" showInputMessage="1" showErrorMessage="1" error="Value cannot exceed number entered on Line 1 for part-time staff. " sqref="F10 F11:F12 F15 F17 F19 F21 F23 F26 F29 F32 F36 F39 F42" xr:uid="{ECBF45C0-8B58-4CF5-8517-873607889C49}">
      <formula1>$F$7</formula1>
    </dataValidation>
  </dataValidations>
  <printOptions horizontalCentered="1"/>
  <pageMargins left="0.2" right="0.2" top="0.75" bottom="0.75" header="0.3" footer="0.3"/>
  <pageSetup scale="90" orientation="landscape" horizontalDpi="1200" verticalDpi="1200" r:id="rId1"/>
  <headerFooter>
    <oddHeader>&amp;C&amp;"Times New Roman,Bold"First Things First Cost of Quality Study
Provider Survey for Certified Family Homes and Child Care Group Homes</oddHeader>
    <oddFooter>&amp;LQuestions? Contact Burns &amp; Associates, Inc. at CostofQuality@burnshealthpolicy.com / or (602) 241-8515&amp;RPrinted &amp;D</oddFooter>
  </headerFooter>
  <rowBreaks count="1" manualBreakCount="1">
    <brk id="23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053C65C-B2BC-48FF-A13E-6BFFF1DA5805}">
            <xm:f>'Program Expenses'!$F$7="No"</xm:f>
            <x14:dxf>
              <fill>
                <patternFill patternType="mediumGray"/>
              </fill>
            </x14:dxf>
          </x14:cfRule>
          <xm:sqref>E7:F7 E38:F43 E25:F36 E14:F23 E9:F12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'Drop Down Lists'!$B$51:$B$52</xm:f>
          </x14:formula1>
          <xm:sqref>C31:F31 C16:F16 C14:F14 C18:F18 C20:F20 C22:F22 C38:F38 C41:F41 C25:F25 C28:F28 C34:F34 C9:F9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P17"/>
  <sheetViews>
    <sheetView showGridLines="0" zoomScaleNormal="100" zoomScaleSheetLayoutView="100" workbookViewId="0">
      <selection activeCell="B8" sqref="B8"/>
    </sheetView>
  </sheetViews>
  <sheetFormatPr defaultRowHeight="15" x14ac:dyDescent="0.25"/>
  <cols>
    <col min="1" max="1" width="5.28515625" style="32" customWidth="1"/>
    <col min="2" max="2" width="17.85546875" style="32" customWidth="1"/>
    <col min="3" max="3" width="25.7109375" bestFit="1" customWidth="1"/>
    <col min="4" max="4" width="8.140625" customWidth="1"/>
    <col min="5" max="5" width="37.140625" customWidth="1"/>
    <col min="6" max="8" width="35.140625" customWidth="1"/>
    <col min="9" max="9" width="13" customWidth="1"/>
    <col min="10" max="10" width="15.42578125" customWidth="1"/>
    <col min="11" max="11" width="17.140625" customWidth="1"/>
    <col min="12" max="13" width="15.28515625" customWidth="1"/>
    <col min="14" max="14" width="14.140625" customWidth="1"/>
  </cols>
  <sheetData>
    <row r="1" spans="1:16" x14ac:dyDescent="0.25">
      <c r="A1" s="11"/>
      <c r="B1" s="444" t="str">
        <f>IF(ISBLANK('Provider Overview'!E7)=TRUE, "",'Provider Overview'!E7)</f>
        <v/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</row>
    <row r="2" spans="1:16" ht="9" customHeight="1" x14ac:dyDescent="0.25"/>
    <row r="3" spans="1:16" x14ac:dyDescent="0.25">
      <c r="B3" s="466" t="s">
        <v>331</v>
      </c>
      <c r="C3" s="466"/>
      <c r="D3" s="466"/>
      <c r="E3" s="466"/>
      <c r="F3" s="466"/>
      <c r="G3" s="466"/>
      <c r="H3" s="466" t="s">
        <v>331</v>
      </c>
      <c r="I3" s="466"/>
      <c r="J3" s="466"/>
      <c r="K3" s="466"/>
      <c r="L3" s="466"/>
      <c r="M3" s="466"/>
      <c r="N3" s="466"/>
    </row>
    <row r="4" spans="1:16" ht="9" customHeight="1" thickBot="1" x14ac:dyDescent="0.3"/>
    <row r="5" spans="1:16" x14ac:dyDescent="0.25">
      <c r="A5" s="502" t="s">
        <v>34</v>
      </c>
      <c r="B5" s="504" t="s">
        <v>139</v>
      </c>
      <c r="C5" s="504" t="s">
        <v>116</v>
      </c>
      <c r="D5" s="504" t="s">
        <v>138</v>
      </c>
      <c r="E5" s="504" t="s">
        <v>174</v>
      </c>
      <c r="F5" s="504" t="s">
        <v>199</v>
      </c>
      <c r="G5" s="509" t="s">
        <v>200</v>
      </c>
      <c r="H5" s="502" t="s">
        <v>201</v>
      </c>
      <c r="I5" s="504" t="s">
        <v>288</v>
      </c>
      <c r="J5" s="504" t="s">
        <v>193</v>
      </c>
      <c r="K5" s="504" t="s">
        <v>115</v>
      </c>
      <c r="L5" s="506" t="s">
        <v>194</v>
      </c>
      <c r="M5" s="507"/>
      <c r="N5" s="508"/>
    </row>
    <row r="6" spans="1:16" s="31" customFormat="1" ht="86.25" thickBot="1" x14ac:dyDescent="0.25">
      <c r="A6" s="503"/>
      <c r="B6" s="505"/>
      <c r="C6" s="505"/>
      <c r="D6" s="505"/>
      <c r="E6" s="505"/>
      <c r="F6" s="505"/>
      <c r="G6" s="510"/>
      <c r="H6" s="503"/>
      <c r="I6" s="505"/>
      <c r="J6" s="505"/>
      <c r="K6" s="505"/>
      <c r="L6" s="41" t="s">
        <v>208</v>
      </c>
      <c r="M6" s="42" t="s">
        <v>207</v>
      </c>
      <c r="N6" s="43" t="s">
        <v>324</v>
      </c>
    </row>
    <row r="7" spans="1:16" s="64" customFormat="1" x14ac:dyDescent="0.25">
      <c r="A7" s="60" t="s">
        <v>227</v>
      </c>
      <c r="B7" s="59" t="s">
        <v>226</v>
      </c>
      <c r="C7" s="59" t="s">
        <v>228</v>
      </c>
      <c r="D7" s="56">
        <v>12</v>
      </c>
      <c r="E7" s="61" t="s">
        <v>141</v>
      </c>
      <c r="F7" s="61" t="s">
        <v>142</v>
      </c>
      <c r="G7" s="62"/>
      <c r="H7" s="63"/>
      <c r="I7" s="350" t="s">
        <v>229</v>
      </c>
      <c r="J7" s="350" t="s">
        <v>12</v>
      </c>
      <c r="K7" s="351" t="s">
        <v>233</v>
      </c>
      <c r="L7" s="352">
        <v>0.9</v>
      </c>
      <c r="M7" s="353">
        <v>0.05</v>
      </c>
      <c r="N7" s="354">
        <v>0.05</v>
      </c>
    </row>
    <row r="8" spans="1:16" s="64" customFormat="1" x14ac:dyDescent="0.25">
      <c r="A8" s="65">
        <v>1</v>
      </c>
      <c r="B8" s="340"/>
      <c r="C8" s="340"/>
      <c r="D8" s="348"/>
      <c r="E8" s="342"/>
      <c r="F8" s="342"/>
      <c r="G8" s="343"/>
      <c r="H8" s="344"/>
      <c r="I8" s="355"/>
      <c r="J8" s="355"/>
      <c r="K8" s="356"/>
      <c r="L8" s="357"/>
      <c r="M8" s="358"/>
      <c r="N8" s="359"/>
      <c r="O8" s="52" t="str">
        <f>IF(OR(SUM(L8:N8)=0, SUM(L8:N8)=1), "", IF(OR(SUM(L8:N8)&lt;1, SUM(L8:N8)&gt;1),"The distribution in columns L through N do not equal 100%, please review."))</f>
        <v/>
      </c>
    </row>
    <row r="9" spans="1:16" s="64" customFormat="1" x14ac:dyDescent="0.25">
      <c r="A9" s="15">
        <v>2</v>
      </c>
      <c r="B9" s="340"/>
      <c r="C9" s="340"/>
      <c r="D9" s="348"/>
      <c r="E9" s="342"/>
      <c r="F9" s="342"/>
      <c r="G9" s="343"/>
      <c r="H9" s="344"/>
      <c r="I9" s="355"/>
      <c r="J9" s="355"/>
      <c r="K9" s="356"/>
      <c r="L9" s="357"/>
      <c r="M9" s="358"/>
      <c r="N9" s="359"/>
      <c r="O9" s="52" t="str">
        <f t="shared" ref="O9:O17" si="0">IF(OR(SUM(L9:N9)=0, SUM(L9:N9)=1), "", IF(OR(SUM(L9:N9)&lt;1, SUM(L9:N9)&gt;1),"The distribution in columns L through N do not equal 100%, please review."))</f>
        <v/>
      </c>
    </row>
    <row r="10" spans="1:16" s="64" customFormat="1" x14ac:dyDescent="0.25">
      <c r="A10" s="15">
        <v>3</v>
      </c>
      <c r="B10" s="340"/>
      <c r="C10" s="340"/>
      <c r="D10" s="348"/>
      <c r="E10" s="342"/>
      <c r="F10" s="342"/>
      <c r="G10" s="343"/>
      <c r="H10" s="344"/>
      <c r="I10" s="355"/>
      <c r="J10" s="355"/>
      <c r="K10" s="356"/>
      <c r="L10" s="357"/>
      <c r="M10" s="358"/>
      <c r="N10" s="359"/>
      <c r="O10" s="52" t="str">
        <f t="shared" si="0"/>
        <v/>
      </c>
    </row>
    <row r="11" spans="1:16" s="64" customFormat="1" x14ac:dyDescent="0.25">
      <c r="A11" s="15">
        <v>4</v>
      </c>
      <c r="B11" s="340"/>
      <c r="C11" s="340"/>
      <c r="D11" s="348"/>
      <c r="E11" s="342"/>
      <c r="F11" s="342"/>
      <c r="G11" s="343"/>
      <c r="H11" s="344"/>
      <c r="I11" s="355"/>
      <c r="J11" s="355"/>
      <c r="K11" s="356"/>
      <c r="L11" s="357"/>
      <c r="M11" s="358"/>
      <c r="N11" s="359"/>
      <c r="O11" s="52" t="str">
        <f t="shared" si="0"/>
        <v/>
      </c>
    </row>
    <row r="12" spans="1:16" s="64" customFormat="1" x14ac:dyDescent="0.25">
      <c r="A12" s="15">
        <v>5</v>
      </c>
      <c r="B12" s="340"/>
      <c r="C12" s="340"/>
      <c r="D12" s="348"/>
      <c r="E12" s="342"/>
      <c r="F12" s="342"/>
      <c r="G12" s="343"/>
      <c r="H12" s="344"/>
      <c r="I12" s="355"/>
      <c r="J12" s="355"/>
      <c r="K12" s="356"/>
      <c r="L12" s="357"/>
      <c r="M12" s="358"/>
      <c r="N12" s="359"/>
      <c r="O12" s="52" t="str">
        <f t="shared" si="0"/>
        <v/>
      </c>
    </row>
    <row r="13" spans="1:16" s="64" customFormat="1" x14ac:dyDescent="0.25">
      <c r="A13" s="15">
        <v>6</v>
      </c>
      <c r="B13" s="340"/>
      <c r="C13" s="340"/>
      <c r="D13" s="348"/>
      <c r="E13" s="342"/>
      <c r="F13" s="342"/>
      <c r="G13" s="343"/>
      <c r="H13" s="344"/>
      <c r="I13" s="355"/>
      <c r="J13" s="355"/>
      <c r="K13" s="356"/>
      <c r="L13" s="357"/>
      <c r="M13" s="358"/>
      <c r="N13" s="359"/>
      <c r="O13" s="52" t="str">
        <f t="shared" si="0"/>
        <v/>
      </c>
    </row>
    <row r="14" spans="1:16" s="64" customFormat="1" x14ac:dyDescent="0.25">
      <c r="A14" s="15">
        <v>7</v>
      </c>
      <c r="B14" s="340"/>
      <c r="C14" s="340"/>
      <c r="D14" s="348"/>
      <c r="E14" s="342"/>
      <c r="F14" s="342"/>
      <c r="G14" s="343"/>
      <c r="H14" s="344"/>
      <c r="I14" s="355"/>
      <c r="J14" s="355"/>
      <c r="K14" s="356"/>
      <c r="L14" s="357"/>
      <c r="M14" s="358"/>
      <c r="N14" s="359"/>
      <c r="O14" s="52" t="str">
        <f t="shared" si="0"/>
        <v/>
      </c>
      <c r="P14" s="66"/>
    </row>
    <row r="15" spans="1:16" s="64" customFormat="1" x14ac:dyDescent="0.25">
      <c r="A15" s="15">
        <v>8</v>
      </c>
      <c r="B15" s="340"/>
      <c r="C15" s="340"/>
      <c r="D15" s="348"/>
      <c r="E15" s="342"/>
      <c r="F15" s="342"/>
      <c r="G15" s="343"/>
      <c r="H15" s="344"/>
      <c r="I15" s="355"/>
      <c r="J15" s="355"/>
      <c r="K15" s="356"/>
      <c r="L15" s="357"/>
      <c r="M15" s="358"/>
      <c r="N15" s="359"/>
      <c r="O15" s="52" t="str">
        <f t="shared" si="0"/>
        <v/>
      </c>
      <c r="P15" s="66"/>
    </row>
    <row r="16" spans="1:16" s="64" customFormat="1" x14ac:dyDescent="0.25">
      <c r="A16" s="15">
        <v>9</v>
      </c>
      <c r="B16" s="340"/>
      <c r="C16" s="340"/>
      <c r="D16" s="348"/>
      <c r="E16" s="342"/>
      <c r="F16" s="342"/>
      <c r="G16" s="343"/>
      <c r="H16" s="344"/>
      <c r="I16" s="355"/>
      <c r="J16" s="355"/>
      <c r="K16" s="356"/>
      <c r="L16" s="357"/>
      <c r="M16" s="358"/>
      <c r="N16" s="359"/>
      <c r="O16" s="52" t="str">
        <f t="shared" si="0"/>
        <v/>
      </c>
    </row>
    <row r="17" spans="1:15" s="64" customFormat="1" ht="15.75" thickBot="1" x14ac:dyDescent="0.3">
      <c r="A17" s="67">
        <v>10</v>
      </c>
      <c r="B17" s="341"/>
      <c r="C17" s="341"/>
      <c r="D17" s="349"/>
      <c r="E17" s="345"/>
      <c r="F17" s="345"/>
      <c r="G17" s="346"/>
      <c r="H17" s="347"/>
      <c r="I17" s="360"/>
      <c r="J17" s="360"/>
      <c r="K17" s="361"/>
      <c r="L17" s="362"/>
      <c r="M17" s="363"/>
      <c r="N17" s="364"/>
      <c r="O17" s="52" t="str">
        <f t="shared" si="0"/>
        <v/>
      </c>
    </row>
  </sheetData>
  <sheetProtection algorithmName="SHA-512" hashValue="ckszwYZd9J3txmcrRmQkcdraWJvNWSJGPisAJUD4PME8x/0wfUV2RWELYUKfneKpIXi0RlR8xkHCxzw48fn+PQ==" saltValue="TiN+gt5YPlFQaP3DWHsXlw==" spinCount="100000" sheet="1" objects="1" scenarios="1"/>
  <mergeCells count="16">
    <mergeCell ref="B1:G1"/>
    <mergeCell ref="H3:N3"/>
    <mergeCell ref="L5:N5"/>
    <mergeCell ref="K5:K6"/>
    <mergeCell ref="J5:J6"/>
    <mergeCell ref="I5:I6"/>
    <mergeCell ref="F5:F6"/>
    <mergeCell ref="G5:G6"/>
    <mergeCell ref="H5:H6"/>
    <mergeCell ref="B3:G3"/>
    <mergeCell ref="H1:N1"/>
    <mergeCell ref="A5:A6"/>
    <mergeCell ref="B5:B6"/>
    <mergeCell ref="C5:C6"/>
    <mergeCell ref="D5:D6"/>
    <mergeCell ref="E5:E6"/>
  </mergeCells>
  <printOptions horizontalCentered="1"/>
  <pageMargins left="0.2" right="0.2" top="0.75" bottom="0.75" header="0.3" footer="0.3"/>
  <pageSetup scale="80" orientation="landscape" horizontalDpi="1200" verticalDpi="1200" r:id="rId1"/>
  <headerFooter>
    <oddHeader>&amp;C&amp;"Times New Roman,Bold"Provider Survey for Certified Family Homes and Child Care Group Homes
First Things First Cost of Quality Study</oddHeader>
    <oddFooter>&amp;LQuestions? Contact Burns &amp; Associates, Inc. at CostofQuality@burnshealthpolicy.com / or (602) 241-8515&amp;RPrinted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D6EE8CC-9932-46F7-9C78-6834C490B23E}">
            <xm:f>'Program Expenses'!$F$7="No"</xm:f>
            <x14:dxf>
              <fill>
                <patternFill patternType="mediumGray"/>
              </fill>
            </x14:dxf>
          </x14:cfRule>
          <xm:sqref>B8:N17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800-000000000000}">
          <x14:formula1>
            <xm:f>'Drop Down Lists'!$B$55:$B$57</xm:f>
          </x14:formula1>
          <xm:sqref>C7:C17</xm:sqref>
        </x14:dataValidation>
        <x14:dataValidation type="list" allowBlank="1" showInputMessage="1" showErrorMessage="1" xr:uid="{00000000-0002-0000-0800-000001000000}">
          <x14:formula1>
            <xm:f>'Drop Down Lists'!$B$59:$B$61</xm:f>
          </x14:formula1>
          <xm:sqref>I7:J17</xm:sqref>
        </x14:dataValidation>
        <x14:dataValidation type="list" allowBlank="1" showInputMessage="1" showErrorMessage="1" xr:uid="{00000000-0002-0000-0800-000002000000}">
          <x14:formula1>
            <xm:f>'Drop Down Lists'!$B$66:$B$73</xm:f>
          </x14:formula1>
          <xm:sqref>E7:E17</xm:sqref>
        </x14:dataValidation>
        <x14:dataValidation type="list" allowBlank="1" showInputMessage="1" showErrorMessage="1" xr:uid="{00000000-0002-0000-0800-000003000000}">
          <x14:formula1>
            <xm:f>'Drop Down Lists'!$C$66:$C$69</xm:f>
          </x14:formula1>
          <xm:sqref>F7:H17</xm:sqref>
        </x14:dataValidation>
        <x14:dataValidation type="list" allowBlank="1" showInputMessage="1" showErrorMessage="1" xr:uid="{00000000-0002-0000-0800-000004000000}">
          <x14:formula1>
            <xm:f>'Drop Down Lists'!$C$72:$C$74</xm:f>
          </x14:formula1>
          <xm:sqref>K7:K17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6789ABEF0924E90AE1C49795B6034" ma:contentTypeVersion="10" ma:contentTypeDescription="Create a new document." ma:contentTypeScope="" ma:versionID="c7d4d16004267fe51edadfc6c01858af">
  <xsd:schema xmlns:xsd="http://www.w3.org/2001/XMLSchema" xmlns:xs="http://www.w3.org/2001/XMLSchema" xmlns:p="http://schemas.microsoft.com/office/2006/metadata/properties" xmlns:ns3="b50cd68e-f9a8-446d-88f3-db6eaf71324f" targetNamespace="http://schemas.microsoft.com/office/2006/metadata/properties" ma:root="true" ma:fieldsID="4c9d9223bd2f5d7562cee051ee3fdb7b" ns3:_="">
    <xsd:import namespace="b50cd68e-f9a8-446d-88f3-db6eaf7132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cd68e-f9a8-446d-88f3-db6eaf7132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F69933-60CB-4941-A3C1-6F1B0A6DF2E6}">
  <ds:schemaRefs>
    <ds:schemaRef ds:uri="http://purl.org/dc/dcmitype/"/>
    <ds:schemaRef ds:uri="http://schemas.microsoft.com/office/2006/metadata/properties"/>
    <ds:schemaRef ds:uri="http://purl.org/dc/elements/1.1/"/>
    <ds:schemaRef ds:uri="b50cd68e-f9a8-446d-88f3-db6eaf71324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03DACD-50DB-4133-85A3-9C984FD3A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0cd68e-f9a8-446d-88f3-db6eaf713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A62531-BB86-4183-8E77-D22BA462E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Cover</vt:lpstr>
      <vt:lpstr>Provider Overview</vt:lpstr>
      <vt:lpstr>Tuition and Payers</vt:lpstr>
      <vt:lpstr>Enrollment and Attendance</vt:lpstr>
      <vt:lpstr>Program Revenues</vt:lpstr>
      <vt:lpstr>Program Expenses</vt:lpstr>
      <vt:lpstr>Program Expenses (Old)</vt:lpstr>
      <vt:lpstr>Staff Benefits</vt:lpstr>
      <vt:lpstr>Staffing Detail</vt:lpstr>
      <vt:lpstr>Drop Down Lists</vt:lpstr>
      <vt:lpstr>Cover!Print_Area</vt:lpstr>
      <vt:lpstr>'Enrollment and Attendance'!Print_Area</vt:lpstr>
      <vt:lpstr>'Program Expenses'!Print_Area</vt:lpstr>
      <vt:lpstr>'Program Expenses (Old)'!Print_Area</vt:lpstr>
      <vt:lpstr>'Program Revenues'!Print_Area</vt:lpstr>
      <vt:lpstr>'Provider Overview'!Print_Area</vt:lpstr>
      <vt:lpstr>'Staff Benefits'!Print_Area</vt:lpstr>
      <vt:lpstr>'Staffing Detail'!Print_Area</vt:lpstr>
      <vt:lpstr>'Tuition and Payers'!Print_Area</vt:lpstr>
      <vt:lpstr>'Program Expenses'!Print_Titles</vt:lpstr>
      <vt:lpstr>'Program Revenues'!Print_Titles</vt:lpstr>
      <vt:lpstr>'Provider Overview'!Print_Titles</vt:lpstr>
      <vt:lpstr>'Staff Benefits'!Print_Titles</vt:lpstr>
      <vt:lpstr>'Staffing Detail'!Print_Titles</vt:lpstr>
      <vt:lpstr>'Tuition and Payers'!Print_Titles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Barber</dc:creator>
  <cp:lastModifiedBy>Derek Barber</cp:lastModifiedBy>
  <cp:lastPrinted>2020-05-04T15:30:51Z</cp:lastPrinted>
  <dcterms:created xsi:type="dcterms:W3CDTF">2020-02-05T14:52:19Z</dcterms:created>
  <dcterms:modified xsi:type="dcterms:W3CDTF">2020-05-20T12:54:08Z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0x010100F7E6789ABEF0924E90AE1C49795B6034</vt:lpwstr>
  </property>
</Properties>
</file>